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นัน\งานนัน\จัดสรรเงินอุดหนุน\จัดสรรเงินอุดหนุน 69\ไตรมาสที่ 4 (เพิ่มเติม)\"/>
    </mc:Choice>
  </mc:AlternateContent>
  <xr:revisionPtr revIDLastSave="0" documentId="13_ncr:1_{65471F80-A082-4EC6-AC14-0312FF814B62}" xr6:coauthVersionLast="47" xr6:coauthVersionMax="47" xr10:uidLastSave="{00000000-0000-0000-0000-000000000000}"/>
  <bookViews>
    <workbookView xWindow="-120" yWindow="-120" windowWidth="29040" windowHeight="15720" xr2:uid="{EC183262-9BCF-4390-B56C-73A8A83EA460}"/>
  </bookViews>
  <sheets>
    <sheet name="บัญชี (สรุป จังหวัด)" sheetId="8" r:id="rId1"/>
    <sheet name="บัญชีรายชื่อ " sheetId="7" r:id="rId2"/>
  </sheets>
  <definedNames>
    <definedName name="_xlnm.Print_Area" localSheetId="0">'บัญชี (สรุป จังหวัด)'!$A$1:$E$29</definedName>
    <definedName name="_xlnm.Print_Area" localSheetId="1">'บัญชีรายชื่อ '!$A$1:$BW$49</definedName>
    <definedName name="_xlnm.Print_Area">#REF!</definedName>
    <definedName name="_xlnm.Print_Titles" localSheetId="0">'บัญชี (สรุป จังหวัด)'!$5:$8</definedName>
    <definedName name="_xlnm.Print_Titles" localSheetId="1">'บัญชีรายชื่อ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8" i="8" l="1"/>
  <c r="C28" i="8"/>
  <c r="BV49" i="7"/>
  <c r="BT49" i="7"/>
  <c r="BS49" i="7"/>
  <c r="BR49" i="7"/>
  <c r="BQ49" i="7"/>
  <c r="BP49" i="7"/>
  <c r="BO49" i="7"/>
  <c r="BN49" i="7"/>
  <c r="BM49" i="7"/>
  <c r="BL49" i="7"/>
  <c r="BK49" i="7"/>
  <c r="BJ49" i="7"/>
  <c r="BI49" i="7"/>
  <c r="BH49" i="7"/>
  <c r="BG49" i="7"/>
  <c r="BF49" i="7"/>
  <c r="BE49" i="7"/>
  <c r="BD49" i="7"/>
  <c r="BC49" i="7"/>
  <c r="BB49" i="7"/>
  <c r="BA49" i="7"/>
  <c r="AZ49" i="7"/>
  <c r="AY49" i="7"/>
  <c r="AX49" i="7"/>
  <c r="AQ49" i="7"/>
  <c r="AD49" i="7"/>
  <c r="AC49" i="7"/>
  <c r="AR48" i="7"/>
  <c r="AK48" i="7"/>
  <c r="AI48" i="7"/>
  <c r="AH48" i="7"/>
  <c r="AG48" i="7"/>
  <c r="AF48" i="7"/>
  <c r="AE48" i="7"/>
  <c r="BV47" i="7"/>
  <c r="BT47" i="7"/>
  <c r="BS47" i="7"/>
  <c r="BR47" i="7"/>
  <c r="BQ47" i="7"/>
  <c r="BP47" i="7"/>
  <c r="BO47" i="7"/>
  <c r="BN47" i="7"/>
  <c r="BM47" i="7"/>
  <c r="BL47" i="7"/>
  <c r="BJ47" i="7"/>
  <c r="BI47" i="7"/>
  <c r="BH47" i="7"/>
  <c r="BG47" i="7"/>
  <c r="BF47" i="7"/>
  <c r="BE47" i="7"/>
  <c r="BD47" i="7"/>
  <c r="BC47" i="7"/>
  <c r="BB47" i="7"/>
  <c r="BA47" i="7"/>
  <c r="AZ47" i="7"/>
  <c r="AY47" i="7"/>
  <c r="AX47" i="7"/>
  <c r="AV47" i="7"/>
  <c r="AQ47" i="7"/>
  <c r="AD47" i="7"/>
  <c r="AC47" i="7"/>
  <c r="BK46" i="7"/>
  <c r="AR46" i="7"/>
  <c r="AK46" i="7"/>
  <c r="AI46" i="7"/>
  <c r="AH46" i="7"/>
  <c r="AG46" i="7"/>
  <c r="AF46" i="7"/>
  <c r="AE46" i="7"/>
  <c r="BV45" i="7"/>
  <c r="BT45" i="7"/>
  <c r="BS45" i="7"/>
  <c r="BR45" i="7"/>
  <c r="BQ45" i="7"/>
  <c r="BP45" i="7"/>
  <c r="BO45" i="7"/>
  <c r="BN45" i="7"/>
  <c r="BM45" i="7"/>
  <c r="BL45" i="7"/>
  <c r="BK45" i="7"/>
  <c r="BJ45" i="7"/>
  <c r="BI45" i="7"/>
  <c r="BH45" i="7"/>
  <c r="BG45" i="7"/>
  <c r="BF45" i="7"/>
  <c r="BE45" i="7"/>
  <c r="BD45" i="7"/>
  <c r="BC45" i="7"/>
  <c r="BB45" i="7"/>
  <c r="BA45" i="7"/>
  <c r="AZ45" i="7"/>
  <c r="AY45" i="7"/>
  <c r="AX45" i="7"/>
  <c r="AD45" i="7"/>
  <c r="AC45" i="7"/>
  <c r="AR44" i="7"/>
  <c r="AQ44" i="7"/>
  <c r="AK44" i="7"/>
  <c r="AI44" i="7"/>
  <c r="AH44" i="7"/>
  <c r="AG44" i="7"/>
  <c r="AF44" i="7"/>
  <c r="AE44" i="7"/>
  <c r="BV43" i="7"/>
  <c r="BT43" i="7"/>
  <c r="BS43" i="7"/>
  <c r="BR43" i="7"/>
  <c r="BQ43" i="7"/>
  <c r="BP43" i="7"/>
  <c r="BO43" i="7"/>
  <c r="BN43" i="7"/>
  <c r="BM43" i="7"/>
  <c r="BL43" i="7"/>
  <c r="BK43" i="7"/>
  <c r="BJ43" i="7"/>
  <c r="BI43" i="7"/>
  <c r="BH43" i="7"/>
  <c r="BG43" i="7"/>
  <c r="BF43" i="7"/>
  <c r="BE43" i="7"/>
  <c r="BD43" i="7"/>
  <c r="BC43" i="7"/>
  <c r="BB43" i="7"/>
  <c r="BA43" i="7"/>
  <c r="AZ43" i="7"/>
  <c r="AY43" i="7"/>
  <c r="AX43" i="7"/>
  <c r="AT43" i="7"/>
  <c r="AQ43" i="7"/>
  <c r="AF43" i="7"/>
  <c r="AD43" i="7"/>
  <c r="AC43" i="7"/>
  <c r="AR42" i="7"/>
  <c r="AK42" i="7"/>
  <c r="AI42" i="7"/>
  <c r="AH42" i="7"/>
  <c r="AG42" i="7"/>
  <c r="BV41" i="7"/>
  <c r="BT41" i="7"/>
  <c r="BS41" i="7"/>
  <c r="BR41" i="7"/>
  <c r="BQ41" i="7"/>
  <c r="BP41" i="7"/>
  <c r="BO41" i="7"/>
  <c r="BN41" i="7"/>
  <c r="BM41" i="7"/>
  <c r="BL41" i="7"/>
  <c r="BK41" i="7"/>
  <c r="BJ41" i="7"/>
  <c r="BI41" i="7"/>
  <c r="BH41" i="7"/>
  <c r="BG41" i="7"/>
  <c r="BF41" i="7"/>
  <c r="BE41" i="7"/>
  <c r="BD41" i="7"/>
  <c r="BC41" i="7"/>
  <c r="BB41" i="7"/>
  <c r="BA41" i="7"/>
  <c r="AZ41" i="7"/>
  <c r="AY41" i="7"/>
  <c r="AX41" i="7"/>
  <c r="AW41" i="7"/>
  <c r="AV41" i="7"/>
  <c r="AU41" i="7"/>
  <c r="AT41" i="7"/>
  <c r="AR41" i="7"/>
  <c r="AQ41" i="7"/>
  <c r="AI41" i="7"/>
  <c r="AH41" i="7"/>
  <c r="AG41" i="7"/>
  <c r="AF41" i="7"/>
  <c r="AD41" i="7"/>
  <c r="AC41" i="7"/>
  <c r="BU40" i="7"/>
  <c r="BV39" i="7"/>
  <c r="BT39" i="7"/>
  <c r="BS39" i="7"/>
  <c r="BR39" i="7"/>
  <c r="BQ39" i="7"/>
  <c r="BP39" i="7"/>
  <c r="BO39" i="7"/>
  <c r="BN39" i="7"/>
  <c r="BM39" i="7"/>
  <c r="BL39" i="7"/>
  <c r="BK39" i="7"/>
  <c r="BJ39" i="7"/>
  <c r="BI39" i="7"/>
  <c r="BH39" i="7"/>
  <c r="BG39" i="7"/>
  <c r="BF39" i="7"/>
  <c r="BE39" i="7"/>
  <c r="BD39" i="7"/>
  <c r="BC39" i="7"/>
  <c r="BB39" i="7"/>
  <c r="BA39" i="7"/>
  <c r="AZ39" i="7"/>
  <c r="AY39" i="7"/>
  <c r="AX39" i="7"/>
  <c r="AU39" i="7"/>
  <c r="AR39" i="7"/>
  <c r="AQ39" i="7"/>
  <c r="AI39" i="7"/>
  <c r="AG39" i="7"/>
  <c r="AD39" i="7"/>
  <c r="AC39" i="7"/>
  <c r="AW38" i="7"/>
  <c r="AV38" i="7"/>
  <c r="AT38" i="7"/>
  <c r="AK38" i="7"/>
  <c r="AH38" i="7"/>
  <c r="AF38" i="7"/>
  <c r="BV37" i="7"/>
  <c r="BT37" i="7"/>
  <c r="BS37" i="7"/>
  <c r="BR37" i="7"/>
  <c r="BQ37" i="7"/>
  <c r="BP37" i="7"/>
  <c r="BO37" i="7"/>
  <c r="BN37" i="7"/>
  <c r="BM37" i="7"/>
  <c r="BL37" i="7"/>
  <c r="BJ37" i="7"/>
  <c r="BI37" i="7"/>
  <c r="BH37" i="7"/>
  <c r="BG37" i="7"/>
  <c r="BF37" i="7"/>
  <c r="BE37" i="7"/>
  <c r="BD37" i="7"/>
  <c r="BC37" i="7"/>
  <c r="BB37" i="7"/>
  <c r="BA37" i="7"/>
  <c r="AZ37" i="7"/>
  <c r="AY37" i="7"/>
  <c r="AX37" i="7"/>
  <c r="AQ37" i="7"/>
  <c r="AD37" i="7"/>
  <c r="AC37" i="7"/>
  <c r="BK36" i="7"/>
  <c r="AR36" i="7"/>
  <c r="AK36" i="7"/>
  <c r="AI36" i="7"/>
  <c r="AH36" i="7"/>
  <c r="AG36" i="7"/>
  <c r="AF36" i="7"/>
  <c r="AE36" i="7"/>
  <c r="BV35" i="7"/>
  <c r="BT35" i="7"/>
  <c r="BS35" i="7"/>
  <c r="BR35" i="7"/>
  <c r="BQ35" i="7"/>
  <c r="BP35" i="7"/>
  <c r="BO35" i="7"/>
  <c r="BN35" i="7"/>
  <c r="BM35" i="7"/>
  <c r="BL35" i="7"/>
  <c r="BK35" i="7"/>
  <c r="BJ35" i="7"/>
  <c r="BI35" i="7"/>
  <c r="BH35" i="7"/>
  <c r="BG35" i="7"/>
  <c r="BF35" i="7"/>
  <c r="BE35" i="7"/>
  <c r="BD35" i="7"/>
  <c r="BC35" i="7"/>
  <c r="BB35" i="7"/>
  <c r="BA35" i="7"/>
  <c r="AZ35" i="7"/>
  <c r="AX35" i="7"/>
  <c r="AW35" i="7"/>
  <c r="AV35" i="7"/>
  <c r="AU35" i="7"/>
  <c r="AT35" i="7"/>
  <c r="AR35" i="7"/>
  <c r="AQ35" i="7"/>
  <c r="AI35" i="7"/>
  <c r="AH35" i="7"/>
  <c r="AG35" i="7"/>
  <c r="AF35" i="7"/>
  <c r="AD35" i="7"/>
  <c r="AC35" i="7"/>
  <c r="AY34" i="7"/>
  <c r="BV33" i="7"/>
  <c r="BT33" i="7"/>
  <c r="BS33" i="7"/>
  <c r="BR33" i="7"/>
  <c r="BQ33" i="7"/>
  <c r="BP33" i="7"/>
  <c r="BO33" i="7"/>
  <c r="BN33" i="7"/>
  <c r="BM33" i="7"/>
  <c r="BL33" i="7"/>
  <c r="BK33" i="7"/>
  <c r="BJ33" i="7"/>
  <c r="BI33" i="7"/>
  <c r="BH33" i="7"/>
  <c r="BG33" i="7"/>
  <c r="BF33" i="7"/>
  <c r="BE33" i="7"/>
  <c r="BD33" i="7"/>
  <c r="BC33" i="7"/>
  <c r="BB33" i="7"/>
  <c r="BA33" i="7"/>
  <c r="AZ33" i="7"/>
  <c r="AY33" i="7"/>
  <c r="AX33" i="7"/>
  <c r="AW33" i="7"/>
  <c r="AV33" i="7"/>
  <c r="AU33" i="7"/>
  <c r="AT33" i="7"/>
  <c r="AR33" i="7"/>
  <c r="AQ33" i="7"/>
  <c r="AI33" i="7"/>
  <c r="AH33" i="7"/>
  <c r="AG33" i="7"/>
  <c r="AF33" i="7"/>
  <c r="AD33" i="7"/>
  <c r="AC33" i="7"/>
  <c r="BU32" i="7"/>
  <c r="BT31" i="7"/>
  <c r="BS31" i="7"/>
  <c r="BR31" i="7"/>
  <c r="BQ31" i="7"/>
  <c r="BP31" i="7"/>
  <c r="BO31" i="7"/>
  <c r="BN31" i="7"/>
  <c r="BM31" i="7"/>
  <c r="BL31" i="7"/>
  <c r="BK31" i="7"/>
  <c r="BJ31" i="7"/>
  <c r="BI31" i="7"/>
  <c r="BH31" i="7"/>
  <c r="BG31" i="7"/>
  <c r="BF31" i="7"/>
  <c r="BE31" i="7"/>
  <c r="BD31" i="7"/>
  <c r="BC31" i="7"/>
  <c r="BB31" i="7"/>
  <c r="BA31" i="7"/>
  <c r="AZ31" i="7"/>
  <c r="AY31" i="7"/>
  <c r="AX31" i="7"/>
  <c r="AW31" i="7"/>
  <c r="AV31" i="7"/>
  <c r="AU31" i="7"/>
  <c r="AT31" i="7"/>
  <c r="AR31" i="7"/>
  <c r="AQ31" i="7"/>
  <c r="AI31" i="7"/>
  <c r="AH31" i="7"/>
  <c r="AG31" i="7"/>
  <c r="AF31" i="7"/>
  <c r="AD31" i="7"/>
  <c r="AC31" i="7"/>
  <c r="BV30" i="7"/>
  <c r="BU30" i="7"/>
  <c r="BV29" i="7"/>
  <c r="BT29" i="7"/>
  <c r="BS29" i="7"/>
  <c r="BR29" i="7"/>
  <c r="BQ29" i="7"/>
  <c r="BP29" i="7"/>
  <c r="BO29" i="7"/>
  <c r="BN29" i="7"/>
  <c r="BM29" i="7"/>
  <c r="BL29" i="7"/>
  <c r="BK29" i="7"/>
  <c r="BJ29" i="7"/>
  <c r="BI29" i="7"/>
  <c r="BH29" i="7"/>
  <c r="BG29" i="7"/>
  <c r="BF29" i="7"/>
  <c r="BE29" i="7"/>
  <c r="BD29" i="7"/>
  <c r="BC29" i="7"/>
  <c r="BB29" i="7"/>
  <c r="BA29" i="7"/>
  <c r="AZ29" i="7"/>
  <c r="AX29" i="7"/>
  <c r="AW29" i="7"/>
  <c r="AV29" i="7"/>
  <c r="AU29" i="7"/>
  <c r="AT29" i="7"/>
  <c r="AR29" i="7"/>
  <c r="AQ29" i="7"/>
  <c r="AH29" i="7"/>
  <c r="AG29" i="7"/>
  <c r="AF29" i="7"/>
  <c r="AD29" i="7"/>
  <c r="AC29" i="7"/>
  <c r="AY28" i="7"/>
  <c r="AI28" i="7"/>
  <c r="AE28" i="7"/>
  <c r="BV27" i="7"/>
  <c r="BT27" i="7"/>
  <c r="BS27" i="7"/>
  <c r="BR27" i="7"/>
  <c r="BQ27" i="7"/>
  <c r="BP27" i="7"/>
  <c r="BO27" i="7"/>
  <c r="BN27" i="7"/>
  <c r="BM27" i="7"/>
  <c r="BL27" i="7"/>
  <c r="BK27" i="7"/>
  <c r="BJ27" i="7"/>
  <c r="BI27" i="7"/>
  <c r="BH27" i="7"/>
  <c r="BG27" i="7"/>
  <c r="BF27" i="7"/>
  <c r="BE27" i="7"/>
  <c r="BD27" i="7"/>
  <c r="BC27" i="7"/>
  <c r="BB27" i="7"/>
  <c r="BA27" i="7"/>
  <c r="AZ27" i="7"/>
  <c r="AY27" i="7"/>
  <c r="AX27" i="7"/>
  <c r="AV27" i="7"/>
  <c r="AU27" i="7"/>
  <c r="AT27" i="7"/>
  <c r="AQ27" i="7"/>
  <c r="AH27" i="7"/>
  <c r="AG27" i="7"/>
  <c r="AF27" i="7"/>
  <c r="AD27" i="7"/>
  <c r="AC27" i="7"/>
  <c r="AP26" i="7"/>
  <c r="AR26" i="7" s="1"/>
  <c r="AK26" i="7"/>
  <c r="AI26" i="7"/>
  <c r="AE26" i="7"/>
  <c r="BV25" i="7"/>
  <c r="BT25" i="7"/>
  <c r="BS25" i="7"/>
  <c r="BR25" i="7"/>
  <c r="BQ25" i="7"/>
  <c r="BP25" i="7"/>
  <c r="BO25" i="7"/>
  <c r="BN25" i="7"/>
  <c r="BM25" i="7"/>
  <c r="BL25" i="7"/>
  <c r="BK25" i="7"/>
  <c r="BJ25" i="7"/>
  <c r="BI25" i="7"/>
  <c r="BH25" i="7"/>
  <c r="BG25" i="7"/>
  <c r="BF25" i="7"/>
  <c r="BE25" i="7"/>
  <c r="BD25" i="7"/>
  <c r="BC25" i="7"/>
  <c r="BB25" i="7"/>
  <c r="BA25" i="7"/>
  <c r="AZ25" i="7"/>
  <c r="AY25" i="7"/>
  <c r="AX25" i="7"/>
  <c r="AV25" i="7"/>
  <c r="AU25" i="7"/>
  <c r="AT25" i="7"/>
  <c r="AQ25" i="7"/>
  <c r="AH25" i="7"/>
  <c r="AG25" i="7"/>
  <c r="AF25" i="7"/>
  <c r="AD25" i="7"/>
  <c r="AC25" i="7"/>
  <c r="AP24" i="7"/>
  <c r="AR24" i="7" s="1"/>
  <c r="AK24" i="7"/>
  <c r="AI24" i="7"/>
  <c r="BI22" i="7"/>
  <c r="AP22" i="7"/>
  <c r="AR22" i="7" s="1"/>
  <c r="AK22" i="7"/>
  <c r="AI22" i="7"/>
  <c r="AH22" i="7"/>
  <c r="AG22" i="7"/>
  <c r="AF22" i="7"/>
  <c r="AE22" i="7"/>
  <c r="BV23" i="7"/>
  <c r="BT23" i="7"/>
  <c r="BS23" i="7"/>
  <c r="BR23" i="7"/>
  <c r="BQ23" i="7"/>
  <c r="BP23" i="7"/>
  <c r="BO23" i="7"/>
  <c r="BN23" i="7"/>
  <c r="BM23" i="7"/>
  <c r="BL23" i="7"/>
  <c r="BK23" i="7"/>
  <c r="BJ23" i="7"/>
  <c r="BI23" i="7"/>
  <c r="BH23" i="7"/>
  <c r="BG23" i="7"/>
  <c r="BF23" i="7"/>
  <c r="BE23" i="7"/>
  <c r="BD23" i="7"/>
  <c r="BC23" i="7"/>
  <c r="BB23" i="7"/>
  <c r="BA23" i="7"/>
  <c r="AZ23" i="7"/>
  <c r="AY23" i="7"/>
  <c r="AX23" i="7"/>
  <c r="AQ23" i="7"/>
  <c r="AD23" i="7"/>
  <c r="AC23" i="7"/>
  <c r="AR21" i="7"/>
  <c r="AI21" i="7"/>
  <c r="AH21" i="7"/>
  <c r="AG21" i="7"/>
  <c r="AF21" i="7"/>
  <c r="AE21" i="7"/>
  <c r="BV20" i="7"/>
  <c r="BT20" i="7"/>
  <c r="BS20" i="7"/>
  <c r="BR20" i="7"/>
  <c r="BQ20" i="7"/>
  <c r="BP20" i="7"/>
  <c r="BO20" i="7"/>
  <c r="BN20" i="7"/>
  <c r="BM20" i="7"/>
  <c r="BL20" i="7"/>
  <c r="BJ20" i="7"/>
  <c r="BI20" i="7"/>
  <c r="BH20" i="7"/>
  <c r="BG20" i="7"/>
  <c r="BF20" i="7"/>
  <c r="BE20" i="7"/>
  <c r="BD20" i="7"/>
  <c r="BC20" i="7"/>
  <c r="BB20" i="7"/>
  <c r="BA20" i="7"/>
  <c r="AZ20" i="7"/>
  <c r="AY20" i="7"/>
  <c r="AX20" i="7"/>
  <c r="AQ20" i="7"/>
  <c r="AD20" i="7"/>
  <c r="AC20" i="7"/>
  <c r="BK19" i="7"/>
  <c r="AR19" i="7"/>
  <c r="AK19" i="7"/>
  <c r="AI19" i="7"/>
  <c r="AH19" i="7"/>
  <c r="AG19" i="7"/>
  <c r="AF19" i="7"/>
  <c r="AE19" i="7"/>
  <c r="BV18" i="7"/>
  <c r="BT18" i="7"/>
  <c r="BS18" i="7"/>
  <c r="BR18" i="7"/>
  <c r="BQ18" i="7"/>
  <c r="BP18" i="7"/>
  <c r="BO18" i="7"/>
  <c r="BN18" i="7"/>
  <c r="BM18" i="7"/>
  <c r="BL18" i="7"/>
  <c r="BJ18" i="7"/>
  <c r="BI18" i="7"/>
  <c r="BH18" i="7"/>
  <c r="BG18" i="7"/>
  <c r="BF18" i="7"/>
  <c r="BE18" i="7"/>
  <c r="BD18" i="7"/>
  <c r="BC18" i="7"/>
  <c r="BB18" i="7"/>
  <c r="BA18" i="7"/>
  <c r="AZ18" i="7"/>
  <c r="AY18" i="7"/>
  <c r="AX18" i="7"/>
  <c r="AW18" i="7"/>
  <c r="AV18" i="7"/>
  <c r="AU18" i="7"/>
  <c r="AT18" i="7"/>
  <c r="AQ18" i="7"/>
  <c r="AD18" i="7"/>
  <c r="AC18" i="7"/>
  <c r="BK17" i="7"/>
  <c r="AR17" i="7"/>
  <c r="AK17" i="7"/>
  <c r="AI17" i="7"/>
  <c r="AH17" i="7"/>
  <c r="AG17" i="7"/>
  <c r="AF17" i="7"/>
  <c r="AE17" i="7"/>
  <c r="BV16" i="7"/>
  <c r="BT16" i="7"/>
  <c r="BS16" i="7"/>
  <c r="BR16" i="7"/>
  <c r="BQ16" i="7"/>
  <c r="BP16" i="7"/>
  <c r="BO16" i="7"/>
  <c r="BN16" i="7"/>
  <c r="BM16" i="7"/>
  <c r="BL16" i="7"/>
  <c r="BK16" i="7"/>
  <c r="BJ16" i="7"/>
  <c r="BI16" i="7"/>
  <c r="BH16" i="7"/>
  <c r="BG16" i="7"/>
  <c r="BF16" i="7"/>
  <c r="BE16" i="7"/>
  <c r="BD16" i="7"/>
  <c r="BC16" i="7"/>
  <c r="BB16" i="7"/>
  <c r="BA16" i="7"/>
  <c r="AZ16" i="7"/>
  <c r="AY16" i="7"/>
  <c r="AX16" i="7"/>
  <c r="AV16" i="7"/>
  <c r="AU16" i="7"/>
  <c r="AT16" i="7"/>
  <c r="AQ16" i="7"/>
  <c r="AH16" i="7"/>
  <c r="AG16" i="7"/>
  <c r="AF16" i="7"/>
  <c r="AD16" i="7"/>
  <c r="AC16" i="7"/>
  <c r="AP15" i="7"/>
  <c r="AR15" i="7" s="1"/>
  <c r="AK15" i="7"/>
  <c r="AI15" i="7"/>
  <c r="AE15" i="7"/>
  <c r="BU13" i="7"/>
  <c r="BK12" i="7"/>
  <c r="BU11" i="7"/>
  <c r="AY10" i="7"/>
  <c r="AY14" i="7" s="1"/>
  <c r="AP10" i="7"/>
  <c r="AR10" i="7" s="1"/>
  <c r="AK10" i="7"/>
  <c r="AI10" i="7"/>
  <c r="AH10" i="7"/>
  <c r="AE10" i="7"/>
  <c r="A11" i="7"/>
  <c r="A12" i="7" s="1"/>
  <c r="A13" i="7" s="1"/>
  <c r="A22" i="7" s="1"/>
  <c r="BV9" i="7"/>
  <c r="BT9" i="7"/>
  <c r="BS9" i="7"/>
  <c r="BR9" i="7"/>
  <c r="BQ9" i="7"/>
  <c r="BP9" i="7"/>
  <c r="BO9" i="7"/>
  <c r="BN9" i="7"/>
  <c r="BM9" i="7"/>
  <c r="BL9" i="7"/>
  <c r="BK9" i="7"/>
  <c r="BJ9" i="7"/>
  <c r="BI9" i="7"/>
  <c r="BH9" i="7"/>
  <c r="BG9" i="7"/>
  <c r="BF9" i="7"/>
  <c r="BE9" i="7"/>
  <c r="BD9" i="7"/>
  <c r="BC9" i="7"/>
  <c r="BB9" i="7"/>
  <c r="BA9" i="7"/>
  <c r="AZ9" i="7"/>
  <c r="AY9" i="7"/>
  <c r="AX9" i="7"/>
  <c r="AD9" i="7"/>
  <c r="AC9" i="7"/>
  <c r="AR8" i="7"/>
  <c r="AQ8" i="7"/>
  <c r="AK8" i="7"/>
  <c r="AI8" i="7"/>
  <c r="AH8" i="7"/>
  <c r="AG8" i="7"/>
  <c r="AF8" i="7"/>
  <c r="AE8" i="7"/>
  <c r="BU17" i="7" l="1"/>
  <c r="AU14" i="7"/>
  <c r="AT14" i="7"/>
  <c r="AQ14" i="7"/>
  <c r="AG14" i="7"/>
  <c r="AF14" i="7"/>
  <c r="AD14" i="7"/>
  <c r="AD50" i="7" s="1"/>
  <c r="AC14" i="7"/>
  <c r="AC50" i="7" s="1"/>
  <c r="BV14" i="7"/>
  <c r="BT14" i="7"/>
  <c r="BT50" i="7" s="1"/>
  <c r="BS14" i="7"/>
  <c r="BS50" i="7" s="1"/>
  <c r="BR14" i="7"/>
  <c r="BR50" i="7" s="1"/>
  <c r="BQ14" i="7"/>
  <c r="BQ50" i="7" s="1"/>
  <c r="BP14" i="7"/>
  <c r="BP50" i="7" s="1"/>
  <c r="BO14" i="7"/>
  <c r="BO50" i="7" s="1"/>
  <c r="BN14" i="7"/>
  <c r="BN50" i="7" s="1"/>
  <c r="BM14" i="7"/>
  <c r="BM50" i="7" s="1"/>
  <c r="BL14" i="7"/>
  <c r="BL50" i="7" s="1"/>
  <c r="BJ14" i="7"/>
  <c r="BJ50" i="7" s="1"/>
  <c r="BI14" i="7"/>
  <c r="BI50" i="7" s="1"/>
  <c r="BH14" i="7"/>
  <c r="BH50" i="7" s="1"/>
  <c r="BG14" i="7"/>
  <c r="BG50" i="7" s="1"/>
  <c r="BF14" i="7"/>
  <c r="BF50" i="7" s="1"/>
  <c r="BE14" i="7"/>
  <c r="BE50" i="7" s="1"/>
  <c r="BD14" i="7"/>
  <c r="BD50" i="7" s="1"/>
  <c r="BC14" i="7"/>
  <c r="BC50" i="7" s="1"/>
  <c r="BB14" i="7"/>
  <c r="BB50" i="7" s="1"/>
  <c r="BA14" i="7"/>
  <c r="BA50" i="7" s="1"/>
  <c r="AZ14" i="7"/>
  <c r="AZ50" i="7" s="1"/>
  <c r="AX14" i="7"/>
  <c r="AX50" i="7" s="1"/>
  <c r="AH14" i="7"/>
  <c r="AR45" i="7"/>
  <c r="AQ45" i="7"/>
  <c r="AI45" i="7"/>
  <c r="AH45" i="7"/>
  <c r="AG45" i="7"/>
  <c r="AF45" i="7"/>
  <c r="BK37" i="7"/>
  <c r="BV31" i="7"/>
  <c r="BW30" i="7"/>
  <c r="BW31" i="7" s="1"/>
  <c r="BU31" i="7"/>
  <c r="BK18" i="7"/>
  <c r="AS17" i="7"/>
  <c r="AR18" i="7"/>
  <c r="AI18" i="7"/>
  <c r="AH18" i="7"/>
  <c r="AG18" i="7"/>
  <c r="AF18" i="7"/>
  <c r="AW48" i="7"/>
  <c r="AU48" i="7"/>
  <c r="AS48" i="7"/>
  <c r="AT48" i="7"/>
  <c r="AV48" i="7"/>
  <c r="AR49" i="7"/>
  <c r="BU48" i="7"/>
  <c r="AI49" i="7"/>
  <c r="AH49" i="7"/>
  <c r="AG49" i="7"/>
  <c r="AF49" i="7"/>
  <c r="BK47" i="7"/>
  <c r="AW46" i="7"/>
  <c r="BU46" i="7" s="1"/>
  <c r="AR47" i="7"/>
  <c r="AT46" i="7"/>
  <c r="AU46" i="7"/>
  <c r="AI47" i="7"/>
  <c r="AH47" i="7"/>
  <c r="AG47" i="7"/>
  <c r="AF47" i="7"/>
  <c r="AW44" i="7"/>
  <c r="AV44" i="7"/>
  <c r="AU44" i="7"/>
  <c r="AT44" i="7"/>
  <c r="AS44" i="7"/>
  <c r="AU42" i="7"/>
  <c r="AV42" i="7"/>
  <c r="AW42" i="7"/>
  <c r="AR43" i="7"/>
  <c r="AI43" i="7"/>
  <c r="BU42" i="7"/>
  <c r="AH43" i="7"/>
  <c r="AG43" i="7"/>
  <c r="BU41" i="7"/>
  <c r="BW40" i="7"/>
  <c r="AW39" i="7"/>
  <c r="BU38" i="7"/>
  <c r="AV39" i="7"/>
  <c r="AT39" i="7"/>
  <c r="AH39" i="7"/>
  <c r="AF39" i="7"/>
  <c r="AS36" i="7"/>
  <c r="AR37" i="7"/>
  <c r="AU36" i="7"/>
  <c r="AT36" i="7"/>
  <c r="AW36" i="7"/>
  <c r="AV36" i="7"/>
  <c r="AI37" i="7"/>
  <c r="BU36" i="7"/>
  <c r="AH37" i="7"/>
  <c r="AG37" i="7"/>
  <c r="AF37" i="7"/>
  <c r="BU34" i="7"/>
  <c r="AY35" i="7"/>
  <c r="AY50" i="7" s="1"/>
  <c r="BU33" i="7"/>
  <c r="BW32" i="7"/>
  <c r="AY29" i="7"/>
  <c r="BU28" i="7"/>
  <c r="AJ28" i="7"/>
  <c r="AK28" i="7" s="1"/>
  <c r="AL28" i="7" s="1"/>
  <c r="AI29" i="7"/>
  <c r="AR27" i="7"/>
  <c r="AW26" i="7"/>
  <c r="AS26" i="7"/>
  <c r="AI27" i="7"/>
  <c r="BU26" i="7"/>
  <c r="AS24" i="7"/>
  <c r="AR25" i="7"/>
  <c r="AW24" i="7"/>
  <c r="BU24" i="7"/>
  <c r="AI25" i="7"/>
  <c r="AS22" i="7"/>
  <c r="AT22" i="7"/>
  <c r="AU22" i="7"/>
  <c r="AV22" i="7"/>
  <c r="AW22" i="7"/>
  <c r="BU22" i="7"/>
  <c r="AT21" i="7"/>
  <c r="AR23" i="7"/>
  <c r="AW21" i="7"/>
  <c r="AV21" i="7"/>
  <c r="AU21" i="7"/>
  <c r="AS21" i="7"/>
  <c r="AI23" i="7"/>
  <c r="AH23" i="7"/>
  <c r="AG23" i="7"/>
  <c r="AF23" i="7"/>
  <c r="BK20" i="7"/>
  <c r="AR20" i="7"/>
  <c r="AS19" i="7"/>
  <c r="AV19" i="7"/>
  <c r="AW19" i="7"/>
  <c r="AU19" i="7"/>
  <c r="AT19" i="7"/>
  <c r="BU19" i="7"/>
  <c r="AI20" i="7"/>
  <c r="AH20" i="7"/>
  <c r="AG20" i="7"/>
  <c r="AF20" i="7"/>
  <c r="BW17" i="7"/>
  <c r="BU18" i="7"/>
  <c r="AS15" i="7"/>
  <c r="AW15" i="7"/>
  <c r="AR16" i="7"/>
  <c r="BU15" i="7"/>
  <c r="AI16" i="7"/>
  <c r="BW13" i="7"/>
  <c r="BU12" i="7"/>
  <c r="BW11" i="7"/>
  <c r="AS10" i="7"/>
  <c r="AV10" i="7"/>
  <c r="AW10" i="7"/>
  <c r="AR14" i="7"/>
  <c r="AI14" i="7"/>
  <c r="BU10" i="7"/>
  <c r="AU8" i="7"/>
  <c r="AV8" i="7"/>
  <c r="AS8" i="7"/>
  <c r="AR9" i="7"/>
  <c r="AT8" i="7"/>
  <c r="AW8" i="7"/>
  <c r="AQ9" i="7"/>
  <c r="AQ50" i="7"/>
  <c r="AI9" i="7"/>
  <c r="BU8" i="7"/>
  <c r="AH9" i="7"/>
  <c r="AG9" i="7"/>
  <c r="AG50" i="7" s="1"/>
  <c r="AF9" i="7"/>
  <c r="AF50" i="7" s="1"/>
  <c r="BV50" i="7" l="1"/>
  <c r="BU21" i="7"/>
  <c r="AH50" i="7"/>
  <c r="AW49" i="7"/>
  <c r="AU49" i="7"/>
  <c r="AT49" i="7"/>
  <c r="AV49" i="7"/>
  <c r="BW48" i="7"/>
  <c r="BU49" i="7"/>
  <c r="AW47" i="7"/>
  <c r="AT47" i="7"/>
  <c r="AU47" i="7"/>
  <c r="BW46" i="7"/>
  <c r="BU47" i="7"/>
  <c r="BU44" i="7"/>
  <c r="AW45" i="7"/>
  <c r="AV45" i="7"/>
  <c r="AU45" i="7"/>
  <c r="AT45" i="7"/>
  <c r="AU43" i="7"/>
  <c r="AV43" i="7"/>
  <c r="AW43" i="7"/>
  <c r="BW42" i="7"/>
  <c r="BU43" i="7"/>
  <c r="BW41" i="7"/>
  <c r="BW38" i="7"/>
  <c r="BU39" i="7"/>
  <c r="AU37" i="7"/>
  <c r="AT37" i="7"/>
  <c r="AW37" i="7"/>
  <c r="AV37" i="7"/>
  <c r="BW36" i="7"/>
  <c r="BU37" i="7"/>
  <c r="BW34" i="7"/>
  <c r="BU35" i="7"/>
  <c r="BW33" i="7"/>
  <c r="BW28" i="7"/>
  <c r="BU29" i="7"/>
  <c r="AW27" i="7"/>
  <c r="BW26" i="7"/>
  <c r="BU27" i="7"/>
  <c r="AW25" i="7"/>
  <c r="BU25" i="7"/>
  <c r="BW24" i="7"/>
  <c r="BW22" i="7"/>
  <c r="AT23" i="7"/>
  <c r="AW23" i="7"/>
  <c r="AV23" i="7"/>
  <c r="BW21" i="7"/>
  <c r="BU23" i="7"/>
  <c r="AV20" i="7"/>
  <c r="AW20" i="7"/>
  <c r="AU20" i="7"/>
  <c r="AT20" i="7"/>
  <c r="BW19" i="7"/>
  <c r="BU20" i="7"/>
  <c r="BW18" i="7"/>
  <c r="AW16" i="7"/>
  <c r="BW15" i="7"/>
  <c r="BU16" i="7"/>
  <c r="BK14" i="7"/>
  <c r="BK50" i="7" s="1"/>
  <c r="BW12" i="7"/>
  <c r="AV14" i="7"/>
  <c r="AW14" i="7"/>
  <c r="BW10" i="7"/>
  <c r="AU9" i="7"/>
  <c r="AV9" i="7"/>
  <c r="AT9" i="7"/>
  <c r="AW9" i="7"/>
  <c r="BW8" i="7"/>
  <c r="BU9" i="7"/>
  <c r="AR50" i="7"/>
  <c r="AI50" i="7"/>
  <c r="AW50" i="7" l="1"/>
  <c r="AT50" i="7"/>
  <c r="AV50" i="7"/>
  <c r="BW49" i="7"/>
  <c r="BW47" i="7"/>
  <c r="BU45" i="7"/>
  <c r="BW44" i="7"/>
  <c r="BW43" i="7"/>
  <c r="BW39" i="7"/>
  <c r="BW37" i="7"/>
  <c r="BW35" i="7"/>
  <c r="BW29" i="7"/>
  <c r="BW27" i="7"/>
  <c r="BW25" i="7"/>
  <c r="BW23" i="7"/>
  <c r="BW20" i="7"/>
  <c r="BW16" i="7"/>
  <c r="BW9" i="7"/>
  <c r="AU23" i="7"/>
  <c r="AU50" i="7"/>
  <c r="BU14" i="7"/>
  <c r="BU50" i="7" s="1"/>
  <c r="BW45" i="7" l="1"/>
  <c r="BW14" i="7"/>
  <c r="BW50" i="7" s="1"/>
</calcChain>
</file>

<file path=xl/sharedStrings.xml><?xml version="1.0" encoding="utf-8"?>
<sst xmlns="http://schemas.openxmlformats.org/spreadsheetml/2006/main" count="391" uniqueCount="264">
  <si>
    <t>บัญชีรายละเอียดแจ้งการจัดสรรงบประมาณรายจ่ายประจำปีงบประมาณ พ.ศ. 2569</t>
  </si>
  <si>
    <t>ที่</t>
  </si>
  <si>
    <t>คำนำ</t>
  </si>
  <si>
    <t>ชื่อตัว</t>
  </si>
  <si>
    <t>ชื่อสกุล</t>
  </si>
  <si>
    <t>เลขบัตร</t>
  </si>
  <si>
    <t xml:space="preserve">ว/ด/ป </t>
  </si>
  <si>
    <t>เวลาราชการ</t>
  </si>
  <si>
    <t>เวลาก่อน</t>
  </si>
  <si>
    <t>รับบำนาญเหตุ</t>
  </si>
  <si>
    <t>รหัสท้องถิ่นA</t>
  </si>
  <si>
    <t>ท้องถิ่นที่เข้า</t>
  </si>
  <si>
    <t>รหัสท้องถิ่นB</t>
  </si>
  <si>
    <t>ท้องถิ่นที่รับ</t>
  </si>
  <si>
    <t>อำเภอ</t>
  </si>
  <si>
    <t>จังหวัด</t>
  </si>
  <si>
    <t>ประเภท</t>
  </si>
  <si>
    <t>ตำแหน่งที่</t>
  </si>
  <si>
    <t>ประเภทการรับ</t>
  </si>
  <si>
    <t>เงินบำนาญ</t>
  </si>
  <si>
    <t>จัดสรรไตรมาส 1</t>
  </si>
  <si>
    <t>จัดสรรไตรมาส 2</t>
  </si>
  <si>
    <t>จัดสรรไตรมาส 3</t>
  </si>
  <si>
    <t>จัดสรรไตรมาส 4</t>
  </si>
  <si>
    <t xml:space="preserve">กรณีไม่มีสิทธิได้รับ ให้ลบข้อมูลออก </t>
  </si>
  <si>
    <t>ช.ค.บ.ฉบับที่ 1-18</t>
  </si>
  <si>
    <t>เงิน ช.ค.บ.</t>
  </si>
  <si>
    <t>บำเหน็จดำรงชีพ</t>
  </si>
  <si>
    <t xml:space="preserve">   บำเหน็จดำรงชีพ</t>
  </si>
  <si>
    <t>เงินบำเหน็จปกติ</t>
  </si>
  <si>
    <t>เงินบำเหน็จตกทอด</t>
  </si>
  <si>
    <t>เงินบำเหน็จตกทอดและ</t>
  </si>
  <si>
    <t>เงินเหลือจ่าย</t>
  </si>
  <si>
    <t xml:space="preserve">แจ้งยอดเงินจัดสรร  </t>
  </si>
  <si>
    <t xml:space="preserve">แจ้งยอดเงินจัดสรร   </t>
  </si>
  <si>
    <t>หน้าชื่อ</t>
  </si>
  <si>
    <t>ประจำตัว</t>
  </si>
  <si>
    <t>ที่รับราชการ</t>
  </si>
  <si>
    <t>ที่ออก</t>
  </si>
  <si>
    <t>สำหรับคำนวณ</t>
  </si>
  <si>
    <t>ถ่ายโอน</t>
  </si>
  <si>
    <t>รับราชการ</t>
  </si>
  <si>
    <t>บำนาญ</t>
  </si>
  <si>
    <t>ข้าราชการ</t>
  </si>
  <si>
    <t>รับบำนาญ</t>
  </si>
  <si>
    <t>ที่ถึงแก่กรรม</t>
  </si>
  <si>
    <t>เฉลี่ย</t>
  </si>
  <si>
    <t>เงินเดือน</t>
  </si>
  <si>
    <t>พสร.</t>
  </si>
  <si>
    <t>ปี</t>
  </si>
  <si>
    <t>ต่อเดือน</t>
  </si>
  <si>
    <t>ไตรมาส 1-4</t>
  </si>
  <si>
    <t>(ต.ค. - ธ.ค.68)</t>
  </si>
  <si>
    <t>(เม.ย. - มิ.ย.69)</t>
  </si>
  <si>
    <t>(ก.ค. - ก.ย.69)</t>
  </si>
  <si>
    <t>ช.ค.บ.</t>
  </si>
  <si>
    <t>รวมบำนาญ</t>
  </si>
  <si>
    <t>ฉบับที่ 15</t>
  </si>
  <si>
    <t>คำนวณ</t>
  </si>
  <si>
    <t xml:space="preserve"> 200,000 แรก</t>
  </si>
  <si>
    <t xml:space="preserve">    อายุ 65 ปี</t>
  </si>
  <si>
    <t xml:space="preserve">    อายุ 70 ปี</t>
  </si>
  <si>
    <t xml:space="preserve"> (ตายในตำแหน่ง)</t>
  </si>
  <si>
    <t xml:space="preserve">เงินช่วยพิเศษ (บำนาญตาย) </t>
  </si>
  <si>
    <t>ไตรมาสที่ 1  (ต.ค. - ธ.ค. 68)</t>
  </si>
  <si>
    <t>ไตรมาสที่ 3 (เม.ย. - มิ.ย. 69)</t>
  </si>
  <si>
    <t xml:space="preserve"> ไตรมาสที่ 4 (ก.ค. - ก.ย. 69)</t>
  </si>
  <si>
    <t>ประชาชน</t>
  </si>
  <si>
    <t>จากราชการ</t>
  </si>
  <si>
    <t>(ปี)</t>
  </si>
  <si>
    <t>60 เดือน</t>
  </si>
  <si>
    <t>(เดิม)</t>
  </si>
  <si>
    <t>(ปรับใหม่)</t>
  </si>
  <si>
    <t>งบประมาณ</t>
  </si>
  <si>
    <t>จำนวน</t>
  </si>
  <si>
    <t>จำนวนเงิน</t>
  </si>
  <si>
    <t>(ต.ค.68 - ก.ย.69)</t>
  </si>
  <si>
    <t>ฉบับที่ 1-14</t>
  </si>
  <si>
    <t>และ ช.ค.บ.</t>
  </si>
  <si>
    <t>ต่ำกว่า 9,000</t>
  </si>
  <si>
    <t>ฉบับที่ 16</t>
  </si>
  <si>
    <t>ฉบับที่ 17</t>
  </si>
  <si>
    <t>ฉบับที่ 18</t>
  </si>
  <si>
    <t>(ราย)</t>
  </si>
  <si>
    <t>(บาท)</t>
  </si>
  <si>
    <t>12 เดือน</t>
  </si>
  <si>
    <t>เพิ่ม 4 %</t>
  </si>
  <si>
    <t>ต่ำกว่า 10,000</t>
  </si>
  <si>
    <t>ต่ำกว่า 11,000</t>
  </si>
  <si>
    <t>ครู</t>
  </si>
  <si>
    <t>นางสาว</t>
  </si>
  <si>
    <t>ว/ด/ปเกิด</t>
  </si>
  <si>
    <t>ว/ด/ป</t>
  </si>
  <si>
    <t>รวมจัดสรร</t>
  </si>
  <si>
    <t>โอนมาอปท.</t>
  </si>
  <si>
    <t xml:space="preserve"> ไตรมาสที่ 2 (มี.ค.69)</t>
  </si>
  <si>
    <t>เต็ม(ปี)</t>
  </si>
  <si>
    <t>ทศนิยม(ปี)</t>
  </si>
  <si>
    <t/>
  </si>
  <si>
    <t>สูงอายุ</t>
  </si>
  <si>
    <t>05/01/2558</t>
  </si>
  <si>
    <t>ราชบุรี</t>
  </si>
  <si>
    <t>สุนี</t>
  </si>
  <si>
    <t>แย้มพราย</t>
  </si>
  <si>
    <t>3-7005-00417-86-3</t>
  </si>
  <si>
    <t>01/10/2508</t>
  </si>
  <si>
    <t>อบต.ดอนกระเบื้อง</t>
  </si>
  <si>
    <t>บ้านโป่ง</t>
  </si>
  <si>
    <t xml:space="preserve">ตกเบิกเงินบำนาญ </t>
  </si>
  <si>
    <t>สายใจ</t>
  </si>
  <si>
    <t>ซุยจอหอ</t>
  </si>
  <si>
    <t>อบต.แนงนุด</t>
  </si>
  <si>
    <t>กาบเชิง</t>
  </si>
  <si>
    <t>สุรินทร์</t>
  </si>
  <si>
    <t>เงินอุดหนุนทั่วไป เงินอุดหนุนสำหรับการจัดการศึกษาภาคบังคับ (บำเหน็จ บำนาญ) ไตรมาสที่ 4 (เดือนก.ค. - ก.ย. 2569) เพิ่มเติม</t>
  </si>
  <si>
    <t>อุทัย</t>
  </si>
  <si>
    <t>กลิ่นทุ่ง</t>
  </si>
  <si>
    <t>อบต.สามพวง</t>
  </si>
  <si>
    <t>คีรีมาศ</t>
  </si>
  <si>
    <t>สุโขทัย</t>
  </si>
  <si>
    <t>นาง</t>
  </si>
  <si>
    <t>พิดสมัย</t>
  </si>
  <si>
    <t>แสนสุภา</t>
  </si>
  <si>
    <t>อบต.โคกสี</t>
  </si>
  <si>
    <t>วังยาง</t>
  </si>
  <si>
    <t>นครพนม</t>
  </si>
  <si>
    <t>ดวงมาลย์</t>
  </si>
  <si>
    <t>บุญช่วย</t>
  </si>
  <si>
    <t>ป่าซาง</t>
  </si>
  <si>
    <t>ลำพูน</t>
  </si>
  <si>
    <t>บุญชอบ</t>
  </si>
  <si>
    <t>ปารีพันธ์</t>
  </si>
  <si>
    <t>อบต.โคกสูง</t>
  </si>
  <si>
    <t>ปลาปาก</t>
  </si>
  <si>
    <t>ศศิธร</t>
  </si>
  <si>
    <t>เสนจันทร์ฒิไชย</t>
  </si>
  <si>
    <t>อบต.หนองแวง</t>
  </si>
  <si>
    <t>บ้านแพง</t>
  </si>
  <si>
    <t>นุชนาฎ</t>
  </si>
  <si>
    <t>ศรีสมจักร</t>
  </si>
  <si>
    <t>อบต.หนองซน</t>
  </si>
  <si>
    <t>นาทม</t>
  </si>
  <si>
    <t>ลัดดาวัลย์</t>
  </si>
  <si>
    <t>หาญจักร์แก้ว</t>
  </si>
  <si>
    <t>อบต.ร่องเคาะ</t>
  </si>
  <si>
    <t>วังเหนือ</t>
  </si>
  <si>
    <t>ลำปาง</t>
  </si>
  <si>
    <t>ครู(ถ่ายโอน)</t>
  </si>
  <si>
    <t>ทิวาวรรณ</t>
  </si>
  <si>
    <t>แพงพุฒ</t>
  </si>
  <si>
    <t>อบต.นาสะเม็ง</t>
  </si>
  <si>
    <t>ดอนตาล</t>
  </si>
  <si>
    <t>มุกดาหาร</t>
  </si>
  <si>
    <t>อบต.บ้านเรือน</t>
  </si>
  <si>
    <t>นาย</t>
  </si>
  <si>
    <t>นิภาพร</t>
  </si>
  <si>
    <t>แทนโสภา</t>
  </si>
  <si>
    <t>อบต.บ้านเป้า</t>
  </si>
  <si>
    <t>พุทไธสง</t>
  </si>
  <si>
    <t>บุรีรัมย์</t>
  </si>
  <si>
    <t>ศวรรยา</t>
  </si>
  <si>
    <t>ไชยสอง</t>
  </si>
  <si>
    <t>อบต.ทรายขาว</t>
  </si>
  <si>
    <t>โคกโพธิ์</t>
  </si>
  <si>
    <t>ปัตตานี</t>
  </si>
  <si>
    <t>เสน่ห์</t>
  </si>
  <si>
    <t>ใจชอบ</t>
  </si>
  <si>
    <t>อบต.หนองสรวง</t>
  </si>
  <si>
    <t>ขามทะเลสอ</t>
  </si>
  <si>
    <t>นครราชสีมา</t>
  </si>
  <si>
    <t>ทัศนีย์</t>
  </si>
  <si>
    <t>ปานเงิน</t>
  </si>
  <si>
    <t>อบต.ศรีเทพ</t>
  </si>
  <si>
    <t>ศรีเทพ</t>
  </si>
  <si>
    <t>เพรบูรณ์</t>
  </si>
  <si>
    <t>สมพร</t>
  </si>
  <si>
    <t>โยงรัมย์</t>
  </si>
  <si>
    <t>อบต.หนองใหญ่</t>
  </si>
  <si>
    <t>สตึก</t>
  </si>
  <si>
    <t>น.ส.</t>
  </si>
  <si>
    <t>ไรมะห์</t>
  </si>
  <si>
    <t>สะมะแอ</t>
  </si>
  <si>
    <t>ระแงะ</t>
  </si>
  <si>
    <t>นราธิวาส</t>
  </si>
  <si>
    <t>อบต.เฉลิม</t>
  </si>
  <si>
    <t>(ม.ค. - มี.ค.69)</t>
  </si>
  <si>
    <t>นครสวรรค์</t>
  </si>
  <si>
    <t>บุญคู่</t>
  </si>
  <si>
    <t>ขจรนาม</t>
  </si>
  <si>
    <t>อบต.แม่เปิน</t>
  </si>
  <si>
    <t>แม่เปิน</t>
  </si>
  <si>
    <t>สงขลา</t>
  </si>
  <si>
    <t>สมจิตร์</t>
  </si>
  <si>
    <t>จินาโสตร</t>
  </si>
  <si>
    <t>อบต.ชิงโค</t>
  </si>
  <si>
    <t>สิงหนคร</t>
  </si>
  <si>
    <t>หทัยรัตน์</t>
  </si>
  <si>
    <t>สิตตะวิบูลย์</t>
  </si>
  <si>
    <t>อบต.ท่าสัก</t>
  </si>
  <si>
    <t>พิชัย</t>
  </si>
  <si>
    <t>อุตรดิตถ์</t>
  </si>
  <si>
    <t>เยาวเรศ</t>
  </si>
  <si>
    <t>จอมจักร์</t>
  </si>
  <si>
    <t>อบต.เมืองพาน</t>
  </si>
  <si>
    <t>พาน</t>
  </si>
  <si>
    <t>เชียงราย</t>
  </si>
  <si>
    <t>ศิริประภากร</t>
  </si>
  <si>
    <t>ชาวเซโปน</t>
  </si>
  <si>
    <t>อบต.คำเขื่อนแก้ว</t>
  </si>
  <si>
    <t>ชานุมาน</t>
  </si>
  <si>
    <t>อำนาจเจริญ</t>
  </si>
  <si>
    <t>เมืองอุดรธานี</t>
  </si>
  <si>
    <t>อุดรธานี</t>
  </si>
  <si>
    <t>ราตรี</t>
  </si>
  <si>
    <t>ชาวสวน</t>
  </si>
  <si>
    <t>อบต.นากว้าง</t>
  </si>
  <si>
    <t>หนองคาย</t>
  </si>
  <si>
    <t>วนิดา</t>
  </si>
  <si>
    <t>ทองลา</t>
  </si>
  <si>
    <t>อบต.นางิ้ว</t>
  </si>
  <si>
    <t>สังคม</t>
  </si>
  <si>
    <t xml:space="preserve"> ไตรมาสที่ 4 (ก.ค. - ก.ย. 69) เพิ่มเติม</t>
  </si>
  <si>
    <t>เชียงราย ผลรวม</t>
  </si>
  <si>
    <t>นครพนม ผลรวม</t>
  </si>
  <si>
    <t>นครราชสีมา ผลรวม</t>
  </si>
  <si>
    <t>นครสวรรค์ ผลรวม</t>
  </si>
  <si>
    <t>นราธิวาส ผลรวม</t>
  </si>
  <si>
    <t>บุรีรัมย์ ผลรวม</t>
  </si>
  <si>
    <t>ปัตตานี ผลรวม</t>
  </si>
  <si>
    <t>เพรบูรณ์ ผลรวม</t>
  </si>
  <si>
    <t>มุกดาหาร ผลรวม</t>
  </si>
  <si>
    <t>ราชบุรี ผลรวม</t>
  </si>
  <si>
    <t>ลำปาง ผลรวม</t>
  </si>
  <si>
    <t>ลำพูน ผลรวม</t>
  </si>
  <si>
    <t>สงขลา ผลรวม</t>
  </si>
  <si>
    <t>สุโขทัย ผลรวม</t>
  </si>
  <si>
    <t>สุรินทร์ ผลรวม</t>
  </si>
  <si>
    <t>หนองคาย ผลรวม</t>
  </si>
  <si>
    <t>อำนาจเจริญ ผลรวม</t>
  </si>
  <si>
    <t>อุดรธานี ผลรวม</t>
  </si>
  <si>
    <t>อุตรดิตถ์ ผลรวม</t>
  </si>
  <si>
    <t>ผลรวมทั้งหมด</t>
  </si>
  <si>
    <t xml:space="preserve">เงินอุดหนุนทั่วไป เงินอุดหนุนสำหรับการจัดการศึกษาภาคบังคับ (บำเหน็จ บำนาญ) </t>
  </si>
  <si>
    <t xml:space="preserve">มุกดาหาร </t>
  </si>
  <si>
    <t xml:space="preserve">เชียงราย </t>
  </si>
  <si>
    <t xml:space="preserve">ราชบุรี </t>
  </si>
  <si>
    <t xml:space="preserve">ลำปาง </t>
  </si>
  <si>
    <t xml:space="preserve">ลำพูน </t>
  </si>
  <si>
    <t xml:space="preserve">นครพนม </t>
  </si>
  <si>
    <t xml:space="preserve">สงขลา </t>
  </si>
  <si>
    <t xml:space="preserve">นครราชสีมา </t>
  </si>
  <si>
    <t xml:space="preserve">นครสวรรค์ </t>
  </si>
  <si>
    <t xml:space="preserve">นราธิวาส </t>
  </si>
  <si>
    <t xml:space="preserve">บุรีรัมย์ </t>
  </si>
  <si>
    <t xml:space="preserve">สุโขทัย </t>
  </si>
  <si>
    <t xml:space="preserve">สุรินทร์ </t>
  </si>
  <si>
    <t xml:space="preserve">ปัตตานี </t>
  </si>
  <si>
    <t xml:space="preserve">หนองคาย </t>
  </si>
  <si>
    <t xml:space="preserve">อำนาจเจริญ </t>
  </si>
  <si>
    <t xml:space="preserve">อุดรธานี </t>
  </si>
  <si>
    <t xml:space="preserve">อุตรดิตถ์ </t>
  </si>
  <si>
    <t>รวม</t>
  </si>
  <si>
    <t xml:space="preserve">เพรบูรณ์ </t>
  </si>
  <si>
    <t>ไตรมาสที่ 4 (เดือนก.ค. - ก.ย. 2569) เพิ่มเติม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</si>
</sst>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[$-D000000]0\ 0000\ 00000\ 00\ 0"/>
    <numFmt numFmtId="166" formatCode="dd/mm/yyyy"/>
    <numFmt numFmtId="167" formatCode="[$-101041E]d\ mmm\ yy;@"/>
    <numFmt numFmtId="168" formatCode="_(* #,##0.00_);_(* \(#,##0.00\);_(* &quot;-&quot;??_);_(@_)"/>
  </numFmts>
  <fonts count="19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color indexed="8"/>
      <name val="Tahoma"/>
      <family val="2"/>
    </font>
    <font>
      <b/>
      <sz val="16"/>
      <color rgb="FFC00000"/>
      <name val="TH SarabunPSK"/>
      <family val="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0"/>
      <name val="Arial"/>
      <charset val="222"/>
    </font>
    <font>
      <b/>
      <sz val="16"/>
      <color theme="1"/>
      <name val="TH SarabunPSK"/>
      <family val="2"/>
    </font>
    <font>
      <sz val="16"/>
      <color theme="2" tint="-0.89999084444715716"/>
      <name val="TH SarabunPSK"/>
      <family val="2"/>
    </font>
    <font>
      <b/>
      <sz val="16"/>
      <color theme="2" tint="-0.89999084444715716"/>
      <name val="TH SarabunPSK"/>
      <family val="2"/>
    </font>
    <font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20">
    <xf numFmtId="0" fontId="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8" fillId="0" borderId="0" applyFont="0" applyFill="0" applyBorder="0" applyAlignment="0" applyProtection="0"/>
  </cellStyleXfs>
  <cellXfs count="326">
    <xf numFmtId="0" fontId="0" fillId="0" borderId="0" xfId="0"/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 shrinkToFit="1"/>
    </xf>
    <xf numFmtId="0" fontId="6" fillId="0" borderId="0" xfId="1" applyFont="1" applyAlignment="1">
      <alignment shrinkToFit="1"/>
    </xf>
    <xf numFmtId="43" fontId="6" fillId="0" borderId="0" xfId="6" applyFont="1" applyFill="1" applyAlignment="1" applyProtection="1">
      <alignment horizontal="left" shrinkToFit="1"/>
    </xf>
    <xf numFmtId="0" fontId="6" fillId="0" borderId="0" xfId="1" applyFont="1" applyAlignment="1">
      <alignment horizontal="left"/>
    </xf>
    <xf numFmtId="43" fontId="6" fillId="0" borderId="0" xfId="6" applyFont="1" applyFill="1" applyAlignment="1" applyProtection="1"/>
    <xf numFmtId="0" fontId="6" fillId="0" borderId="0" xfId="1" applyFont="1" applyAlignment="1">
      <alignment horizontal="right"/>
    </xf>
    <xf numFmtId="164" fontId="6" fillId="0" borderId="0" xfId="5" applyNumberFormat="1" applyFont="1" applyFill="1" applyAlignment="1" applyProtection="1"/>
    <xf numFmtId="164" fontId="6" fillId="0" borderId="0" xfId="5" applyNumberFormat="1" applyFont="1" applyFill="1" applyAlignment="1" applyProtection="1">
      <alignment horizontal="center"/>
    </xf>
    <xf numFmtId="43" fontId="6" fillId="0" borderId="0" xfId="6" applyFont="1" applyFill="1" applyBorder="1" applyAlignment="1" applyProtection="1"/>
    <xf numFmtId="0" fontId="6" fillId="0" borderId="0" xfId="10" applyFont="1"/>
    <xf numFmtId="0" fontId="6" fillId="0" borderId="0" xfId="8" applyFont="1"/>
    <xf numFmtId="43" fontId="6" fillId="0" borderId="0" xfId="6" applyFont="1" applyFill="1" applyAlignment="1">
      <alignment horizontal="left" shrinkToFit="1"/>
    </xf>
    <xf numFmtId="43" fontId="6" fillId="0" borderId="0" xfId="6" applyFont="1" applyFill="1" applyAlignment="1"/>
    <xf numFmtId="164" fontId="6" fillId="0" borderId="0" xfId="5" applyNumberFormat="1" applyFont="1" applyFill="1" applyAlignment="1"/>
    <xf numFmtId="164" fontId="6" fillId="0" borderId="0" xfId="5" applyNumberFormat="1" applyFont="1" applyFill="1" applyAlignment="1">
      <alignment horizontal="center"/>
    </xf>
    <xf numFmtId="43" fontId="6" fillId="0" borderId="0" xfId="6" applyFont="1" applyFill="1" applyBorder="1" applyAlignment="1"/>
    <xf numFmtId="164" fontId="6" fillId="0" borderId="0" xfId="11" applyNumberFormat="1" applyFont="1" applyAlignment="1"/>
    <xf numFmtId="164" fontId="6" fillId="0" borderId="0" xfId="5" applyNumberFormat="1" applyFont="1" applyFill="1" applyBorder="1" applyAlignment="1"/>
    <xf numFmtId="43" fontId="11" fillId="0" borderId="0" xfId="6" applyFont="1" applyFill="1" applyAlignment="1" applyProtection="1"/>
    <xf numFmtId="43" fontId="11" fillId="0" borderId="0" xfId="6" applyFont="1" applyFill="1" applyAlignment="1"/>
    <xf numFmtId="0" fontId="6" fillId="0" borderId="0" xfId="2" applyFont="1" applyAlignment="1">
      <alignment vertical="center"/>
    </xf>
    <xf numFmtId="0" fontId="6" fillId="0" borderId="0" xfId="2" applyFont="1" applyProtection="1">
      <protection locked="0"/>
    </xf>
    <xf numFmtId="0" fontId="9" fillId="0" borderId="0" xfId="2" applyFont="1"/>
    <xf numFmtId="0" fontId="9" fillId="0" borderId="0" xfId="2" applyFont="1" applyAlignment="1">
      <alignment vertical="center"/>
    </xf>
    <xf numFmtId="0" fontId="6" fillId="0" borderId="0" xfId="2" applyFont="1"/>
    <xf numFmtId="43" fontId="5" fillId="0" borderId="2" xfId="3" applyFont="1" applyFill="1" applyBorder="1" applyAlignment="1" applyProtection="1">
      <alignment shrinkToFit="1"/>
    </xf>
    <xf numFmtId="43" fontId="5" fillId="0" borderId="3" xfId="3" applyFont="1" applyFill="1" applyBorder="1" applyAlignment="1" applyProtection="1">
      <alignment shrinkToFit="1"/>
    </xf>
    <xf numFmtId="43" fontId="5" fillId="0" borderId="3" xfId="3" applyFont="1" applyFill="1" applyBorder="1" applyAlignment="1" applyProtection="1">
      <alignment horizontal="center" shrinkToFit="1"/>
    </xf>
    <xf numFmtId="43" fontId="5" fillId="0" borderId="8" xfId="6" applyFont="1" applyFill="1" applyBorder="1" applyAlignment="1" applyProtection="1">
      <alignment horizontal="center" shrinkToFit="1"/>
    </xf>
    <xf numFmtId="43" fontId="5" fillId="0" borderId="8" xfId="3" applyFont="1" applyFill="1" applyBorder="1" applyAlignment="1" applyProtection="1">
      <alignment horizontal="center" shrinkToFit="1"/>
    </xf>
    <xf numFmtId="43" fontId="5" fillId="0" borderId="11" xfId="6" applyFont="1" applyFill="1" applyBorder="1" applyAlignment="1" applyProtection="1">
      <alignment horizontal="center" shrinkToFit="1"/>
    </xf>
    <xf numFmtId="43" fontId="5" fillId="2" borderId="8" xfId="3" applyFont="1" applyFill="1" applyBorder="1" applyAlignment="1" applyProtection="1">
      <alignment horizontal="center" shrinkToFit="1"/>
    </xf>
    <xf numFmtId="43" fontId="5" fillId="2" borderId="1" xfId="3" applyFont="1" applyFill="1" applyBorder="1" applyAlignment="1" applyProtection="1">
      <alignment horizontal="center" shrinkToFit="1"/>
    </xf>
    <xf numFmtId="43" fontId="5" fillId="0" borderId="13" xfId="6" applyFont="1" applyFill="1" applyBorder="1" applyAlignment="1" applyProtection="1">
      <alignment horizontal="center" shrinkToFit="1"/>
    </xf>
    <xf numFmtId="43" fontId="5" fillId="2" borderId="13" xfId="6" applyFont="1" applyFill="1" applyBorder="1" applyAlignment="1" applyProtection="1">
      <alignment horizontal="center" shrinkToFit="1"/>
    </xf>
    <xf numFmtId="43" fontId="8" fillId="0" borderId="13" xfId="3" applyFont="1" applyFill="1" applyBorder="1" applyAlignment="1" applyProtection="1">
      <alignment horizontal="center" shrinkToFit="1"/>
    </xf>
    <xf numFmtId="43" fontId="5" fillId="0" borderId="9" xfId="6" applyFont="1" applyFill="1" applyBorder="1" applyAlignment="1" applyProtection="1">
      <alignment horizontal="center" shrinkToFit="1"/>
    </xf>
    <xf numFmtId="43" fontId="5" fillId="2" borderId="13" xfId="3" applyFont="1" applyFill="1" applyBorder="1" applyAlignment="1" applyProtection="1">
      <alignment horizontal="center" shrinkToFit="1"/>
    </xf>
    <xf numFmtId="43" fontId="5" fillId="0" borderId="13" xfId="3" applyFont="1" applyFill="1" applyBorder="1" applyAlignment="1" applyProtection="1">
      <alignment horizontal="center" shrinkToFit="1"/>
    </xf>
    <xf numFmtId="0" fontId="9" fillId="0" borderId="0" xfId="0" applyFont="1"/>
    <xf numFmtId="0" fontId="13" fillId="0" borderId="0" xfId="0" applyFont="1"/>
    <xf numFmtId="43" fontId="6" fillId="0" borderId="12" xfId="3" applyFont="1" applyFill="1" applyBorder="1" applyAlignment="1" applyProtection="1">
      <alignment horizontal="left" shrinkToFit="1"/>
    </xf>
    <xf numFmtId="43" fontId="6" fillId="0" borderId="12" xfId="3" applyFont="1" applyFill="1" applyBorder="1" applyAlignment="1" applyProtection="1">
      <alignment horizontal="right" wrapText="1"/>
    </xf>
    <xf numFmtId="43" fontId="6" fillId="0" borderId="15" xfId="15" applyFont="1" applyFill="1" applyBorder="1" applyAlignment="1" applyProtection="1">
      <alignment vertical="center"/>
    </xf>
    <xf numFmtId="43" fontId="9" fillId="0" borderId="15" xfId="15" applyFont="1" applyFill="1" applyBorder="1" applyProtection="1"/>
    <xf numFmtId="43" fontId="9" fillId="0" borderId="15" xfId="15" applyFont="1" applyFill="1" applyBorder="1" applyAlignment="1" applyProtection="1">
      <alignment vertical="center"/>
    </xf>
    <xf numFmtId="43" fontId="9" fillId="0" borderId="12" xfId="15" applyFont="1" applyFill="1" applyBorder="1" applyAlignment="1" applyProtection="1">
      <alignment vertical="center"/>
    </xf>
    <xf numFmtId="43" fontId="9" fillId="0" borderId="12" xfId="15" applyFont="1" applyFill="1" applyBorder="1" applyProtection="1"/>
    <xf numFmtId="43" fontId="6" fillId="0" borderId="12" xfId="15" applyFont="1" applyFill="1" applyBorder="1" applyProtection="1"/>
    <xf numFmtId="43" fontId="6" fillId="0" borderId="12" xfId="15" applyFont="1" applyFill="1" applyBorder="1" applyAlignment="1" applyProtection="1">
      <alignment horizontal="center"/>
    </xf>
    <xf numFmtId="43" fontId="11" fillId="0" borderId="12" xfId="15" applyFont="1" applyFill="1" applyBorder="1" applyAlignment="1" applyProtection="1">
      <alignment horizontal="center"/>
    </xf>
    <xf numFmtId="43" fontId="6" fillId="0" borderId="12" xfId="15" applyFont="1" applyFill="1" applyBorder="1" applyAlignment="1" applyProtection="1">
      <alignment vertical="center"/>
    </xf>
    <xf numFmtId="164" fontId="6" fillId="0" borderId="15" xfId="15" applyNumberFormat="1" applyFont="1" applyFill="1" applyBorder="1" applyProtection="1"/>
    <xf numFmtId="164" fontId="6" fillId="0" borderId="12" xfId="15" applyNumberFormat="1" applyFont="1" applyFill="1" applyBorder="1" applyProtection="1"/>
    <xf numFmtId="0" fontId="5" fillId="4" borderId="0" xfId="2" applyFont="1" applyFill="1" applyAlignment="1">
      <alignment vertical="center"/>
    </xf>
    <xf numFmtId="0" fontId="5" fillId="4" borderId="0" xfId="8" applyFont="1" applyFill="1"/>
    <xf numFmtId="164" fontId="5" fillId="4" borderId="12" xfId="15" applyNumberFormat="1" applyFont="1" applyFill="1" applyBorder="1" applyProtection="1"/>
    <xf numFmtId="43" fontId="13" fillId="4" borderId="12" xfId="15" applyFont="1" applyFill="1" applyBorder="1" applyAlignment="1" applyProtection="1">
      <alignment vertical="center"/>
    </xf>
    <xf numFmtId="43" fontId="13" fillId="4" borderId="12" xfId="15" applyFont="1" applyFill="1" applyBorder="1" applyProtection="1"/>
    <xf numFmtId="0" fontId="13" fillId="4" borderId="0" xfId="0" applyFont="1" applyFill="1"/>
    <xf numFmtId="0" fontId="5" fillId="4" borderId="0" xfId="1" applyFont="1" applyFill="1"/>
    <xf numFmtId="43" fontId="5" fillId="4" borderId="12" xfId="15" applyFont="1" applyFill="1" applyBorder="1" applyProtection="1"/>
    <xf numFmtId="0" fontId="5" fillId="4" borderId="0" xfId="2" applyFont="1" applyFill="1" applyProtection="1">
      <protection locked="0"/>
    </xf>
    <xf numFmtId="43" fontId="5" fillId="4" borderId="12" xfId="3" applyFont="1" applyFill="1" applyBorder="1" applyAlignment="1" applyProtection="1">
      <alignment horizontal="left" shrinkToFit="1"/>
    </xf>
    <xf numFmtId="43" fontId="5" fillId="4" borderId="12" xfId="3" applyFont="1" applyFill="1" applyBorder="1" applyAlignment="1" applyProtection="1">
      <alignment horizontal="right" wrapText="1"/>
    </xf>
    <xf numFmtId="43" fontId="5" fillId="4" borderId="12" xfId="15" applyFont="1" applyFill="1" applyBorder="1" applyAlignment="1" applyProtection="1">
      <alignment horizontal="center"/>
    </xf>
    <xf numFmtId="43" fontId="10" fillId="4" borderId="12" xfId="15" applyFont="1" applyFill="1" applyBorder="1" applyAlignment="1" applyProtection="1">
      <alignment horizontal="center"/>
    </xf>
    <xf numFmtId="43" fontId="5" fillId="4" borderId="12" xfId="15" applyFont="1" applyFill="1" applyBorder="1" applyAlignment="1" applyProtection="1">
      <alignment vertical="center"/>
    </xf>
    <xf numFmtId="0" fontId="13" fillId="4" borderId="0" xfId="2" applyFont="1" applyFill="1"/>
    <xf numFmtId="164" fontId="5" fillId="2" borderId="16" xfId="15" applyNumberFormat="1" applyFont="1" applyFill="1" applyBorder="1" applyProtection="1"/>
    <xf numFmtId="43" fontId="5" fillId="2" borderId="16" xfId="15" applyFont="1" applyFill="1" applyBorder="1" applyProtection="1"/>
    <xf numFmtId="43" fontId="13" fillId="2" borderId="16" xfId="15" applyFont="1" applyFill="1" applyBorder="1" applyProtection="1"/>
    <xf numFmtId="43" fontId="13" fillId="2" borderId="16" xfId="15" applyFont="1" applyFill="1" applyBorder="1" applyAlignment="1" applyProtection="1">
      <alignment vertical="center"/>
    </xf>
    <xf numFmtId="0" fontId="5" fillId="2" borderId="0" xfId="2" applyFont="1" applyFill="1" applyAlignment="1">
      <alignment vertical="center"/>
    </xf>
    <xf numFmtId="0" fontId="13" fillId="2" borderId="0" xfId="2" applyFont="1" applyFill="1"/>
    <xf numFmtId="0" fontId="5" fillId="0" borderId="0" xfId="1" applyFont="1" applyAlignment="1">
      <alignment wrapText="1"/>
    </xf>
    <xf numFmtId="0" fontId="6" fillId="0" borderId="0" xfId="17" applyFont="1"/>
    <xf numFmtId="0" fontId="6" fillId="0" borderId="0" xfId="12" applyFont="1"/>
    <xf numFmtId="0" fontId="17" fillId="0" borderId="0" xfId="2" applyFont="1"/>
    <xf numFmtId="0" fontId="6" fillId="0" borderId="0" xfId="14" applyFont="1"/>
    <xf numFmtId="0" fontId="9" fillId="0" borderId="0" xfId="17" applyFont="1"/>
    <xf numFmtId="43" fontId="6" fillId="0" borderId="0" xfId="6" applyFont="1" applyFill="1" applyBorder="1" applyAlignment="1">
      <alignment horizontal="center"/>
    </xf>
    <xf numFmtId="0" fontId="16" fillId="0" borderId="0" xfId="2" applyFont="1"/>
    <xf numFmtId="0" fontId="16" fillId="0" borderId="0" xfId="2" applyFont="1" applyAlignment="1">
      <alignment vertical="center"/>
    </xf>
    <xf numFmtId="164" fontId="6" fillId="0" borderId="0" xfId="17" applyNumberFormat="1" applyFont="1"/>
    <xf numFmtId="43" fontId="6" fillId="0" borderId="0" xfId="17" applyNumberFormat="1" applyFont="1"/>
    <xf numFmtId="43" fontId="5" fillId="2" borderId="9" xfId="5" applyFont="1" applyFill="1" applyBorder="1" applyAlignment="1" applyProtection="1">
      <alignment horizontal="center" shrinkToFit="1"/>
    </xf>
    <xf numFmtId="43" fontId="5" fillId="2" borderId="10" xfId="5" applyFont="1" applyFill="1" applyBorder="1" applyAlignment="1" applyProtection="1">
      <alignment horizontal="center" shrinkToFit="1"/>
    </xf>
    <xf numFmtId="43" fontId="5" fillId="2" borderId="6" xfId="5" applyFont="1" applyFill="1" applyBorder="1" applyAlignment="1" applyProtection="1">
      <alignment horizontal="center" vertical="top" shrinkToFit="1"/>
    </xf>
    <xf numFmtId="43" fontId="5" fillId="2" borderId="7" xfId="5" applyFont="1" applyFill="1" applyBorder="1" applyAlignment="1" applyProtection="1">
      <alignment horizontal="center" vertical="top" shrinkToFit="1"/>
    </xf>
    <xf numFmtId="43" fontId="5" fillId="2" borderId="9" xfId="5" applyFont="1" applyFill="1" applyBorder="1" applyAlignment="1" applyProtection="1">
      <alignment horizontal="center" vertical="top" shrinkToFit="1"/>
    </xf>
    <xf numFmtId="43" fontId="5" fillId="2" borderId="10" xfId="5" applyFont="1" applyFill="1" applyBorder="1" applyAlignment="1" applyProtection="1">
      <alignment horizontal="center" vertical="top" shrinkToFit="1"/>
    </xf>
    <xf numFmtId="43" fontId="8" fillId="3" borderId="2" xfId="3" applyFont="1" applyFill="1" applyBorder="1" applyAlignment="1" applyProtection="1">
      <alignment horizontal="center" shrinkToFit="1"/>
    </xf>
    <xf numFmtId="43" fontId="8" fillId="3" borderId="4" xfId="3" applyFont="1" applyFill="1" applyBorder="1" applyAlignment="1" applyProtection="1">
      <alignment horizontal="center" shrinkToFit="1"/>
    </xf>
    <xf numFmtId="43" fontId="8" fillId="3" borderId="5" xfId="3" applyFont="1" applyFill="1" applyBorder="1" applyAlignment="1" applyProtection="1">
      <alignment horizontal="center" shrinkToFit="1"/>
    </xf>
    <xf numFmtId="0" fontId="5" fillId="0" borderId="0" xfId="1" applyFont="1" applyAlignment="1" applyProtection="1">
      <alignment horizontal="center" wrapText="1"/>
    </xf>
    <xf numFmtId="0" fontId="6" fillId="0" borderId="0" xfId="1" applyFont="1" applyAlignment="1" applyProtection="1">
      <alignment horizontal="center"/>
    </xf>
    <xf numFmtId="0" fontId="6" fillId="0" borderId="0" xfId="1" applyFont="1" applyAlignment="1" applyProtection="1">
      <alignment horizontal="left" shrinkToFit="1"/>
    </xf>
    <xf numFmtId="0" fontId="6" fillId="0" borderId="0" xfId="17" applyFont="1" applyProtection="1"/>
    <xf numFmtId="0" fontId="6" fillId="0" borderId="0" xfId="1" applyFont="1" applyProtection="1"/>
    <xf numFmtId="0" fontId="5" fillId="0" borderId="1" xfId="2" applyFont="1" applyBorder="1" applyAlignment="1" applyProtection="1">
      <alignment horizontal="center" shrinkToFit="1"/>
    </xf>
    <xf numFmtId="15" fontId="5" fillId="2" borderId="6" xfId="4" applyNumberFormat="1" applyFont="1" applyFill="1" applyBorder="1" applyAlignment="1" applyProtection="1">
      <alignment horizontal="center" shrinkToFit="1"/>
    </xf>
    <xf numFmtId="15" fontId="5" fillId="2" borderId="7" xfId="4" applyNumberFormat="1" applyFont="1" applyFill="1" applyBorder="1" applyAlignment="1" applyProtection="1">
      <alignment horizontal="center" shrinkToFit="1"/>
    </xf>
    <xf numFmtId="0" fontId="6" fillId="0" borderId="0" xfId="1" applyFont="1" applyAlignment="1" applyProtection="1">
      <alignment shrinkToFit="1"/>
    </xf>
    <xf numFmtId="0" fontId="5" fillId="0" borderId="8" xfId="2" applyFont="1" applyBorder="1" applyAlignment="1" applyProtection="1">
      <alignment horizontal="center" shrinkToFit="1"/>
    </xf>
    <xf numFmtId="0" fontId="5" fillId="0" borderId="8" xfId="2" applyFont="1" applyBorder="1" applyAlignment="1" applyProtection="1">
      <alignment horizontal="left" shrinkToFit="1"/>
    </xf>
    <xf numFmtId="15" fontId="5" fillId="2" borderId="9" xfId="4" applyNumberFormat="1" applyFont="1" applyFill="1" applyBorder="1" applyAlignment="1" applyProtection="1">
      <alignment horizontal="center" shrinkToFit="1"/>
    </xf>
    <xf numFmtId="15" fontId="5" fillId="2" borderId="10" xfId="4" applyNumberFormat="1" applyFont="1" applyFill="1" applyBorder="1" applyAlignment="1" applyProtection="1">
      <alignment horizontal="center" shrinkToFit="1"/>
    </xf>
    <xf numFmtId="0" fontId="5" fillId="0" borderId="8" xfId="2" applyFont="1" applyBorder="1" applyAlignment="1" applyProtection="1">
      <alignment shrinkToFit="1"/>
    </xf>
    <xf numFmtId="15" fontId="5" fillId="2" borderId="1" xfId="4" applyNumberFormat="1" applyFont="1" applyFill="1" applyBorder="1" applyAlignment="1" applyProtection="1">
      <alignment horizontal="center" shrinkToFit="1"/>
    </xf>
    <xf numFmtId="0" fontId="5" fillId="0" borderId="13" xfId="2" applyFont="1" applyBorder="1" applyAlignment="1" applyProtection="1">
      <alignment shrinkToFit="1"/>
    </xf>
    <xf numFmtId="0" fontId="5" fillId="0" borderId="13" xfId="2" applyFont="1" applyBorder="1" applyAlignment="1" applyProtection="1">
      <alignment horizontal="left" shrinkToFit="1"/>
    </xf>
    <xf numFmtId="0" fontId="5" fillId="2" borderId="13" xfId="2" applyFont="1" applyFill="1" applyBorder="1" applyAlignment="1" applyProtection="1">
      <alignment horizontal="center" shrinkToFit="1"/>
    </xf>
    <xf numFmtId="0" fontId="6" fillId="0" borderId="12" xfId="12" applyFont="1" applyBorder="1" applyAlignment="1" applyProtection="1">
      <alignment horizontal="center"/>
    </xf>
    <xf numFmtId="0" fontId="6" fillId="0" borderId="12" xfId="4" applyFont="1" applyBorder="1" applyAlignment="1" applyProtection="1">
      <alignment horizontal="left" vertical="center" shrinkToFit="1"/>
    </xf>
    <xf numFmtId="0" fontId="9" fillId="0" borderId="12" xfId="4" applyFont="1" applyBorder="1" applyAlignment="1" applyProtection="1">
      <alignment horizontal="left" vertical="center" shrinkToFit="1"/>
    </xf>
    <xf numFmtId="0" fontId="6" fillId="0" borderId="0" xfId="2" applyFont="1" applyAlignment="1" applyProtection="1">
      <alignment vertical="center"/>
    </xf>
    <xf numFmtId="0" fontId="6" fillId="0" borderId="12" xfId="1" applyFont="1" applyBorder="1" applyAlignment="1" applyProtection="1">
      <alignment horizontal="left" shrinkToFit="1"/>
    </xf>
    <xf numFmtId="0" fontId="6" fillId="0" borderId="0" xfId="2" applyFont="1" applyProtection="1"/>
    <xf numFmtId="0" fontId="14" fillId="0" borderId="12" xfId="4" applyFont="1" applyBorder="1" applyAlignment="1" applyProtection="1">
      <alignment vertical="center" shrinkToFit="1"/>
    </xf>
    <xf numFmtId="0" fontId="6" fillId="0" borderId="0" xfId="12" applyFont="1" applyProtection="1"/>
    <xf numFmtId="0" fontId="6" fillId="0" borderId="12" xfId="4" applyFont="1" applyBorder="1" applyAlignment="1" applyProtection="1">
      <alignment horizontal="left" shrinkToFit="1"/>
    </xf>
    <xf numFmtId="0" fontId="6" fillId="0" borderId="0" xfId="13" applyFont="1" applyProtection="1"/>
    <xf numFmtId="0" fontId="17" fillId="0" borderId="0" xfId="2" applyFont="1" applyProtection="1"/>
    <xf numFmtId="0" fontId="5" fillId="0" borderId="0" xfId="2" applyFont="1" applyProtection="1"/>
    <xf numFmtId="0" fontId="6" fillId="0" borderId="0" xfId="14" applyFont="1" applyProtection="1"/>
    <xf numFmtId="0" fontId="9" fillId="0" borderId="12" xfId="4" applyFont="1" applyBorder="1" applyAlignment="1" applyProtection="1">
      <alignment horizontal="left" shrinkToFit="1"/>
    </xf>
    <xf numFmtId="0" fontId="9" fillId="0" borderId="12" xfId="4" applyFont="1" applyBorder="1" applyAlignment="1" applyProtection="1">
      <alignment vertical="center" shrinkToFit="1"/>
    </xf>
    <xf numFmtId="0" fontId="9" fillId="0" borderId="0" xfId="17" applyFont="1" applyProtection="1"/>
    <xf numFmtId="0" fontId="13" fillId="4" borderId="3" xfId="2" applyFont="1" applyFill="1" applyBorder="1" applyAlignment="1" applyProtection="1">
      <alignment horizontal="center" vertical="center"/>
    </xf>
    <xf numFmtId="164" fontId="13" fillId="4" borderId="3" xfId="2" applyNumberFormat="1" applyFont="1" applyFill="1" applyBorder="1" applyAlignment="1" applyProtection="1">
      <alignment vertical="center"/>
    </xf>
    <xf numFmtId="43" fontId="13" fillId="4" borderId="3" xfId="2" applyNumberFormat="1" applyFont="1" applyFill="1" applyBorder="1" applyAlignment="1" applyProtection="1">
      <alignment vertical="center"/>
    </xf>
    <xf numFmtId="0" fontId="9" fillId="0" borderId="0" xfId="2" applyFont="1" applyAlignment="1" applyProtection="1">
      <alignment vertical="center"/>
    </xf>
    <xf numFmtId="0" fontId="6" fillId="0" borderId="0" xfId="8" applyFont="1" applyProtection="1"/>
    <xf numFmtId="0" fontId="6" fillId="0" borderId="0" xfId="1" applyFont="1" applyAlignment="1" applyProtection="1">
      <alignment horizontal="left"/>
    </xf>
    <xf numFmtId="0" fontId="6" fillId="0" borderId="0" xfId="1" applyFont="1" applyAlignment="1" applyProtection="1">
      <alignment horizontal="right"/>
    </xf>
    <xf numFmtId="0" fontId="6" fillId="0" borderId="0" xfId="10" applyFont="1" applyProtection="1"/>
    <xf numFmtId="15" fontId="5" fillId="0" borderId="1" xfId="2" applyNumberFormat="1" applyFont="1" applyBorder="1" applyAlignment="1" applyProtection="1">
      <alignment horizontal="center" shrinkToFit="1"/>
    </xf>
    <xf numFmtId="0" fontId="5" fillId="0" borderId="1" xfId="2" applyFont="1" applyBorder="1" applyAlignment="1" applyProtection="1">
      <alignment horizontal="left" shrinkToFit="1"/>
    </xf>
    <xf numFmtId="0" fontId="10" fillId="0" borderId="1" xfId="2" applyFont="1" applyBorder="1" applyAlignment="1" applyProtection="1">
      <alignment horizontal="center" shrinkToFit="1"/>
    </xf>
    <xf numFmtId="0" fontId="5" fillId="0" borderId="3" xfId="2" applyFont="1" applyBorder="1" applyAlignment="1" applyProtection="1">
      <alignment horizontal="right" shrinkToFit="1"/>
    </xf>
    <xf numFmtId="0" fontId="5" fillId="0" borderId="4" xfId="2" applyFont="1" applyBorder="1" applyAlignment="1" applyProtection="1">
      <alignment horizontal="right" shrinkToFit="1"/>
    </xf>
    <xf numFmtId="0" fontId="5" fillId="0" borderId="5" xfId="2" applyFont="1" applyBorder="1" applyAlignment="1" applyProtection="1">
      <alignment horizontal="right" shrinkToFit="1"/>
    </xf>
    <xf numFmtId="15" fontId="5" fillId="0" borderId="6" xfId="4" applyNumberFormat="1" applyFont="1" applyBorder="1" applyAlignment="1" applyProtection="1">
      <alignment horizontal="center" shrinkToFit="1"/>
    </xf>
    <xf numFmtId="15" fontId="5" fillId="0" borderId="7" xfId="4" applyNumberFormat="1" applyFont="1" applyBorder="1" applyAlignment="1" applyProtection="1">
      <alignment horizontal="center" shrinkToFit="1"/>
    </xf>
    <xf numFmtId="15" fontId="5" fillId="0" borderId="1" xfId="4" applyNumberFormat="1" applyFont="1" applyBorder="1" applyAlignment="1" applyProtection="1">
      <alignment horizontal="center" shrinkToFit="1"/>
    </xf>
    <xf numFmtId="0" fontId="5" fillId="0" borderId="6" xfId="2" applyFont="1" applyBorder="1" applyAlignment="1" applyProtection="1">
      <alignment horizontal="center" shrinkToFit="1"/>
    </xf>
    <xf numFmtId="0" fontId="5" fillId="0" borderId="7" xfId="2" applyFont="1" applyBorder="1" applyAlignment="1" applyProtection="1">
      <alignment horizontal="center" shrinkToFit="1"/>
    </xf>
    <xf numFmtId="15" fontId="5" fillId="0" borderId="6" xfId="4" applyNumberFormat="1" applyFont="1" applyBorder="1" applyAlignment="1" applyProtection="1">
      <alignment horizontal="center" shrinkToFit="1"/>
    </xf>
    <xf numFmtId="0" fontId="5" fillId="2" borderId="6" xfId="2" applyFont="1" applyFill="1" applyBorder="1" applyAlignment="1" applyProtection="1">
      <alignment horizontal="center" shrinkToFit="1"/>
    </xf>
    <xf numFmtId="0" fontId="5" fillId="2" borderId="7" xfId="2" applyFont="1" applyFill="1" applyBorder="1" applyAlignment="1" applyProtection="1">
      <alignment horizontal="center" shrinkToFit="1"/>
    </xf>
    <xf numFmtId="15" fontId="5" fillId="0" borderId="8" xfId="2" applyNumberFormat="1" applyFont="1" applyBorder="1" applyAlignment="1" applyProtection="1">
      <alignment horizontal="center" shrinkToFit="1"/>
    </xf>
    <xf numFmtId="0" fontId="10" fillId="0" borderId="8" xfId="2" applyFont="1" applyBorder="1" applyAlignment="1" applyProtection="1">
      <alignment horizontal="center" shrinkToFit="1"/>
    </xf>
    <xf numFmtId="15" fontId="5" fillId="0" borderId="9" xfId="4" applyNumberFormat="1" applyFont="1" applyBorder="1" applyAlignment="1" applyProtection="1">
      <alignment horizontal="center" shrinkToFit="1"/>
    </xf>
    <xf numFmtId="15" fontId="5" fillId="0" borderId="10" xfId="4" applyNumberFormat="1" applyFont="1" applyBorder="1" applyAlignment="1" applyProtection="1">
      <alignment horizontal="center" shrinkToFit="1"/>
    </xf>
    <xf numFmtId="15" fontId="5" fillId="0" borderId="8" xfId="4" applyNumberFormat="1" applyFont="1" applyBorder="1" applyAlignment="1" applyProtection="1">
      <alignment horizontal="center" shrinkToFit="1"/>
    </xf>
    <xf numFmtId="15" fontId="5" fillId="2" borderId="8" xfId="4" applyNumberFormat="1" applyFont="1" applyFill="1" applyBorder="1" applyAlignment="1" applyProtection="1">
      <alignment horizontal="center" shrinkToFit="1"/>
    </xf>
    <xf numFmtId="15" fontId="5" fillId="0" borderId="0" xfId="4" applyNumberFormat="1" applyFont="1" applyAlignment="1" applyProtection="1">
      <alignment horizontal="center" shrinkToFit="1"/>
    </xf>
    <xf numFmtId="0" fontId="5" fillId="2" borderId="8" xfId="2" applyFont="1" applyFill="1" applyBorder="1" applyAlignment="1" applyProtection="1">
      <alignment horizontal="center" shrinkToFit="1"/>
    </xf>
    <xf numFmtId="164" fontId="5" fillId="0" borderId="1" xfId="4" applyNumberFormat="1" applyFont="1" applyBorder="1" applyAlignment="1" applyProtection="1">
      <alignment horizontal="center" shrinkToFit="1"/>
    </xf>
    <xf numFmtId="15" fontId="5" fillId="2" borderId="0" xfId="4" applyNumberFormat="1" applyFont="1" applyFill="1" applyAlignment="1" applyProtection="1">
      <alignment horizontal="center" shrinkToFit="1"/>
    </xf>
    <xf numFmtId="0" fontId="5" fillId="0" borderId="13" xfId="2" applyFont="1" applyBorder="1" applyAlignment="1" applyProtection="1">
      <alignment horizontal="center" shrinkToFit="1"/>
    </xf>
    <xf numFmtId="15" fontId="5" fillId="0" borderId="13" xfId="2" applyNumberFormat="1" applyFont="1" applyBorder="1" applyAlignment="1" applyProtection="1">
      <alignment horizontal="center" shrinkToFit="1"/>
    </xf>
    <xf numFmtId="0" fontId="8" fillId="0" borderId="13" xfId="2" applyFont="1" applyBorder="1" applyAlignment="1" applyProtection="1">
      <alignment horizontal="left" shrinkToFit="1"/>
    </xf>
    <xf numFmtId="0" fontId="10" fillId="0" borderId="13" xfId="2" applyFont="1" applyBorder="1" applyAlignment="1" applyProtection="1">
      <alignment horizontal="center" shrinkToFit="1"/>
    </xf>
    <xf numFmtId="15" fontId="5" fillId="0" borderId="13" xfId="4" applyNumberFormat="1" applyFont="1" applyBorder="1" applyAlignment="1" applyProtection="1">
      <alignment horizontal="center" shrinkToFit="1"/>
    </xf>
    <xf numFmtId="0" fontId="5" fillId="0" borderId="14" xfId="2" applyFont="1" applyBorder="1" applyAlignment="1" applyProtection="1">
      <alignment horizontal="center" shrinkToFit="1"/>
    </xf>
    <xf numFmtId="164" fontId="5" fillId="0" borderId="13" xfId="2" applyNumberFormat="1" applyFont="1" applyBorder="1" applyAlignment="1" applyProtection="1">
      <alignment horizontal="center" shrinkToFit="1"/>
    </xf>
    <xf numFmtId="15" fontId="5" fillId="0" borderId="9" xfId="4" applyNumberFormat="1" applyFont="1" applyBorder="1" applyAlignment="1" applyProtection="1">
      <alignment horizontal="center" shrinkToFit="1"/>
    </xf>
    <xf numFmtId="0" fontId="5" fillId="2" borderId="14" xfId="2" applyFont="1" applyFill="1" applyBorder="1" applyAlignment="1" applyProtection="1">
      <alignment horizontal="center" shrinkToFit="1"/>
    </xf>
    <xf numFmtId="0" fontId="9" fillId="0" borderId="15" xfId="2" applyFont="1" applyBorder="1" applyAlignment="1" applyProtection="1">
      <alignment horizontal="center" vertical="center"/>
    </xf>
    <xf numFmtId="0" fontId="6" fillId="0" borderId="15" xfId="4" applyFont="1" applyBorder="1" applyAlignment="1" applyProtection="1">
      <alignment horizontal="left" vertical="center"/>
    </xf>
    <xf numFmtId="165" fontId="6" fillId="0" borderId="15" xfId="2" applyNumberFormat="1" applyFont="1" applyBorder="1" applyAlignment="1" applyProtection="1">
      <alignment horizontal="left" vertical="center"/>
    </xf>
    <xf numFmtId="15" fontId="6" fillId="0" borderId="15" xfId="2" applyNumberFormat="1" applyFont="1" applyBorder="1" applyAlignment="1" applyProtection="1">
      <alignment horizontal="left" vertical="center"/>
    </xf>
    <xf numFmtId="15" fontId="6" fillId="0" borderId="15" xfId="2" applyNumberFormat="1" applyFont="1" applyBorder="1" applyAlignment="1" applyProtection="1">
      <alignment horizontal="center" vertical="center"/>
    </xf>
    <xf numFmtId="43" fontId="6" fillId="0" borderId="15" xfId="3" applyFont="1" applyFill="1" applyBorder="1" applyAlignment="1" applyProtection="1">
      <alignment horizontal="left" vertical="center"/>
    </xf>
    <xf numFmtId="0" fontId="6" fillId="0" borderId="15" xfId="4" applyFont="1" applyBorder="1" applyAlignment="1" applyProtection="1">
      <alignment horizontal="left" vertical="center" shrinkToFit="1"/>
    </xf>
    <xf numFmtId="0" fontId="6" fillId="0" borderId="15" xfId="4" applyFont="1" applyBorder="1" applyAlignment="1" applyProtection="1">
      <alignment vertical="center"/>
    </xf>
    <xf numFmtId="15" fontId="6" fillId="0" borderId="15" xfId="4" applyNumberFormat="1" applyFont="1" applyBorder="1" applyAlignment="1" applyProtection="1">
      <alignment horizontal="right" vertical="center"/>
    </xf>
    <xf numFmtId="43" fontId="6" fillId="0" borderId="15" xfId="3" applyFont="1" applyFill="1" applyBorder="1" applyAlignment="1" applyProtection="1">
      <alignment horizontal="right" vertical="center"/>
    </xf>
    <xf numFmtId="0" fontId="6" fillId="0" borderId="15" xfId="2" applyFont="1" applyBorder="1" applyAlignment="1" applyProtection="1">
      <alignment horizontal="center" vertical="center"/>
    </xf>
    <xf numFmtId="43" fontId="14" fillId="0" borderId="15" xfId="15" applyFont="1" applyFill="1" applyBorder="1" applyAlignment="1" applyProtection="1">
      <alignment vertical="center"/>
    </xf>
    <xf numFmtId="43" fontId="11" fillId="0" borderId="15" xfId="15" applyFont="1" applyFill="1" applyBorder="1" applyAlignment="1" applyProtection="1">
      <alignment horizontal="center" vertical="center"/>
    </xf>
    <xf numFmtId="43" fontId="6" fillId="0" borderId="15" xfId="15" applyFont="1" applyFill="1" applyBorder="1" applyAlignment="1" applyProtection="1">
      <alignment horizontal="center" vertical="center"/>
    </xf>
    <xf numFmtId="43" fontId="6" fillId="0" borderId="15" xfId="15" applyFont="1" applyFill="1" applyBorder="1" applyProtection="1"/>
    <xf numFmtId="43" fontId="6" fillId="0" borderId="15" xfId="15" applyFont="1" applyFill="1" applyBorder="1" applyAlignment="1" applyProtection="1"/>
    <xf numFmtId="0" fontId="13" fillId="4" borderId="12" xfId="2" applyFont="1" applyFill="1" applyBorder="1" applyAlignment="1" applyProtection="1">
      <alignment horizontal="center" vertical="center"/>
    </xf>
    <xf numFmtId="0" fontId="5" fillId="4" borderId="12" xfId="4" applyFont="1" applyFill="1" applyBorder="1" applyAlignment="1" applyProtection="1">
      <alignment horizontal="left" vertical="center"/>
    </xf>
    <xf numFmtId="165" fontId="5" fillId="4" borderId="12" xfId="2" applyNumberFormat="1" applyFont="1" applyFill="1" applyBorder="1" applyAlignment="1" applyProtection="1">
      <alignment horizontal="left" vertical="center"/>
    </xf>
    <xf numFmtId="15" fontId="5" fillId="4" borderId="12" xfId="2" applyNumberFormat="1" applyFont="1" applyFill="1" applyBorder="1" applyAlignment="1" applyProtection="1">
      <alignment horizontal="left" vertical="center"/>
    </xf>
    <xf numFmtId="15" fontId="5" fillId="4" borderId="12" xfId="2" applyNumberFormat="1" applyFont="1" applyFill="1" applyBorder="1" applyAlignment="1" applyProtection="1">
      <alignment horizontal="center" vertical="center"/>
    </xf>
    <xf numFmtId="43" fontId="5" fillId="4" borderId="12" xfId="3" applyFont="1" applyFill="1" applyBorder="1" applyAlignment="1" applyProtection="1">
      <alignment horizontal="left" vertical="center"/>
    </xf>
    <xf numFmtId="0" fontId="5" fillId="4" borderId="12" xfId="4" applyFont="1" applyFill="1" applyBorder="1" applyAlignment="1" applyProtection="1">
      <alignment horizontal="left" vertical="center" shrinkToFit="1"/>
    </xf>
    <xf numFmtId="0" fontId="5" fillId="4" borderId="12" xfId="4" applyFont="1" applyFill="1" applyBorder="1" applyAlignment="1" applyProtection="1">
      <alignment vertical="center"/>
    </xf>
    <xf numFmtId="15" fontId="5" fillId="4" borderId="12" xfId="4" applyNumberFormat="1" applyFont="1" applyFill="1" applyBorder="1" applyAlignment="1" applyProtection="1">
      <alignment horizontal="right" vertical="center"/>
    </xf>
    <xf numFmtId="43" fontId="5" fillId="4" borderId="12" xfId="3" applyFont="1" applyFill="1" applyBorder="1" applyAlignment="1" applyProtection="1">
      <alignment horizontal="right" vertical="center"/>
    </xf>
    <xf numFmtId="0" fontId="5" fillId="4" borderId="12" xfId="2" applyFont="1" applyFill="1" applyBorder="1" applyAlignment="1" applyProtection="1">
      <alignment horizontal="center" vertical="center"/>
    </xf>
    <xf numFmtId="43" fontId="15" fillId="4" borderId="12" xfId="15" applyFont="1" applyFill="1" applyBorder="1" applyAlignment="1" applyProtection="1">
      <alignment vertical="center"/>
    </xf>
    <xf numFmtId="43" fontId="10" fillId="4" borderId="12" xfId="15" applyFont="1" applyFill="1" applyBorder="1" applyAlignment="1" applyProtection="1">
      <alignment horizontal="center" vertical="center"/>
    </xf>
    <xf numFmtId="43" fontId="5" fillId="4" borderId="12" xfId="15" applyFont="1" applyFill="1" applyBorder="1" applyAlignment="1" applyProtection="1">
      <alignment horizontal="center" vertical="center"/>
    </xf>
    <xf numFmtId="43" fontId="5" fillId="4" borderId="12" xfId="15" applyFont="1" applyFill="1" applyBorder="1" applyAlignment="1" applyProtection="1"/>
    <xf numFmtId="0" fontId="9" fillId="0" borderId="12" xfId="0" applyFont="1" applyBorder="1" applyAlignment="1" applyProtection="1">
      <alignment horizontal="center"/>
    </xf>
    <xf numFmtId="0" fontId="9" fillId="0" borderId="12" xfId="4" applyFont="1" applyBorder="1" applyAlignment="1" applyProtection="1">
      <alignment horizontal="left" wrapText="1"/>
    </xf>
    <xf numFmtId="165" fontId="9" fillId="0" borderId="12" xfId="0" applyNumberFormat="1" applyFont="1" applyBorder="1" applyAlignment="1" applyProtection="1">
      <alignment horizontal="left"/>
    </xf>
    <xf numFmtId="15" fontId="9" fillId="0" borderId="12" xfId="0" applyNumberFormat="1" applyFont="1" applyBorder="1" applyAlignment="1" applyProtection="1">
      <alignment horizontal="left"/>
    </xf>
    <xf numFmtId="166" fontId="9" fillId="0" borderId="12" xfId="0" applyNumberFormat="1" applyFont="1" applyBorder="1" applyAlignment="1" applyProtection="1">
      <alignment horizontal="left" vertical="center"/>
    </xf>
    <xf numFmtId="43" fontId="9" fillId="0" borderId="12" xfId="3" applyFont="1" applyFill="1" applyBorder="1" applyAlignment="1" applyProtection="1">
      <alignment horizontal="left" wrapText="1"/>
    </xf>
    <xf numFmtId="0" fontId="9" fillId="0" borderId="12" xfId="4" applyFont="1" applyBorder="1" applyAlignment="1" applyProtection="1">
      <alignment vertical="center" wrapText="1"/>
    </xf>
    <xf numFmtId="0" fontId="9" fillId="0" borderId="12" xfId="4" applyFont="1" applyBorder="1" applyAlignment="1" applyProtection="1">
      <alignment horizontal="left" vertical="center" wrapText="1"/>
    </xf>
    <xf numFmtId="0" fontId="9" fillId="0" borderId="12" xfId="4" applyFont="1" applyBorder="1" applyAlignment="1" applyProtection="1">
      <alignment wrapText="1"/>
    </xf>
    <xf numFmtId="15" fontId="9" fillId="0" borderId="12" xfId="4" applyNumberFormat="1" applyFont="1" applyBorder="1" applyAlignment="1" applyProtection="1">
      <alignment horizontal="right" wrapText="1"/>
    </xf>
    <xf numFmtId="43" fontId="9" fillId="0" borderId="12" xfId="3" applyFont="1" applyFill="1" applyBorder="1" applyAlignment="1" applyProtection="1">
      <alignment horizontal="right" wrapText="1"/>
    </xf>
    <xf numFmtId="43" fontId="9" fillId="0" borderId="12" xfId="15" applyFont="1" applyFill="1" applyBorder="1" applyAlignment="1" applyProtection="1">
      <alignment horizontal="center" vertical="center"/>
    </xf>
    <xf numFmtId="43" fontId="9" fillId="0" borderId="12" xfId="15" applyFont="1" applyFill="1" applyBorder="1" applyAlignment="1" applyProtection="1">
      <alignment horizontal="center"/>
    </xf>
    <xf numFmtId="0" fontId="13" fillId="4" borderId="12" xfId="0" applyFont="1" applyFill="1" applyBorder="1" applyAlignment="1" applyProtection="1">
      <alignment horizontal="center"/>
    </xf>
    <xf numFmtId="0" fontId="13" fillId="4" borderId="12" xfId="4" applyFont="1" applyFill="1" applyBorder="1" applyAlignment="1" applyProtection="1">
      <alignment horizontal="left" wrapText="1"/>
    </xf>
    <xf numFmtId="165" fontId="13" fillId="4" borderId="12" xfId="0" applyNumberFormat="1" applyFont="1" applyFill="1" applyBorder="1" applyAlignment="1" applyProtection="1">
      <alignment horizontal="left"/>
    </xf>
    <xf numFmtId="15" fontId="13" fillId="4" borderId="12" xfId="0" applyNumberFormat="1" applyFont="1" applyFill="1" applyBorder="1" applyAlignment="1" applyProtection="1">
      <alignment horizontal="left"/>
    </xf>
    <xf numFmtId="166" fontId="13" fillId="4" borderId="12" xfId="0" applyNumberFormat="1" applyFont="1" applyFill="1" applyBorder="1" applyAlignment="1" applyProtection="1">
      <alignment horizontal="left" vertical="center"/>
    </xf>
    <xf numFmtId="43" fontId="13" fillId="4" borderId="12" xfId="3" applyFont="1" applyFill="1" applyBorder="1" applyAlignment="1" applyProtection="1">
      <alignment horizontal="left" wrapText="1"/>
    </xf>
    <xf numFmtId="0" fontId="13" fillId="4" borderId="12" xfId="4" applyFont="1" applyFill="1" applyBorder="1" applyAlignment="1" applyProtection="1">
      <alignment horizontal="left" vertical="center" shrinkToFit="1"/>
    </xf>
    <xf numFmtId="0" fontId="13" fillId="4" borderId="12" xfId="4" applyFont="1" applyFill="1" applyBorder="1" applyAlignment="1" applyProtection="1">
      <alignment vertical="center" wrapText="1"/>
    </xf>
    <xf numFmtId="0" fontId="13" fillId="4" borderId="12" xfId="4" applyFont="1" applyFill="1" applyBorder="1" applyAlignment="1" applyProtection="1">
      <alignment horizontal="left" vertical="center" wrapText="1"/>
    </xf>
    <xf numFmtId="0" fontId="13" fillId="4" borderId="12" xfId="4" applyFont="1" applyFill="1" applyBorder="1" applyAlignment="1" applyProtection="1">
      <alignment wrapText="1"/>
    </xf>
    <xf numFmtId="15" fontId="13" fillId="4" borderId="12" xfId="4" applyNumberFormat="1" applyFont="1" applyFill="1" applyBorder="1" applyAlignment="1" applyProtection="1">
      <alignment horizontal="right" wrapText="1"/>
    </xf>
    <xf numFmtId="43" fontId="13" fillId="4" borderId="12" xfId="3" applyFont="1" applyFill="1" applyBorder="1" applyAlignment="1" applyProtection="1">
      <alignment horizontal="right" wrapText="1"/>
    </xf>
    <xf numFmtId="43" fontId="13" fillId="4" borderId="12" xfId="15" applyFont="1" applyFill="1" applyBorder="1" applyAlignment="1" applyProtection="1">
      <alignment horizontal="center" vertical="center"/>
    </xf>
    <xf numFmtId="43" fontId="13" fillId="4" borderId="12" xfId="15" applyFont="1" applyFill="1" applyBorder="1" applyAlignment="1" applyProtection="1">
      <alignment horizontal="center"/>
    </xf>
    <xf numFmtId="0" fontId="6" fillId="0" borderId="12" xfId="1" applyFont="1" applyBorder="1" applyAlignment="1" applyProtection="1">
      <alignment shrinkToFit="1"/>
    </xf>
    <xf numFmtId="43" fontId="6" fillId="0" borderId="12" xfId="6" applyFont="1" applyFill="1" applyBorder="1" applyAlignment="1" applyProtection="1">
      <alignment horizontal="left" shrinkToFit="1"/>
    </xf>
    <xf numFmtId="0" fontId="6" fillId="0" borderId="12" xfId="1" applyFont="1" applyBorder="1" applyAlignment="1" applyProtection="1">
      <alignment horizontal="left"/>
    </xf>
    <xf numFmtId="43" fontId="6" fillId="0" borderId="12" xfId="6" applyFont="1" applyFill="1" applyBorder="1" applyAlignment="1" applyProtection="1"/>
    <xf numFmtId="43" fontId="11" fillId="0" borderId="12" xfId="6" applyFont="1" applyFill="1" applyBorder="1" applyAlignment="1" applyProtection="1"/>
    <xf numFmtId="0" fontId="6" fillId="0" borderId="12" xfId="1" applyFont="1" applyBorder="1" applyAlignment="1" applyProtection="1">
      <alignment horizontal="right"/>
    </xf>
    <xf numFmtId="164" fontId="6" fillId="0" borderId="12" xfId="5" applyNumberFormat="1" applyFont="1" applyFill="1" applyBorder="1" applyAlignment="1" applyProtection="1"/>
    <xf numFmtId="43" fontId="6" fillId="0" borderId="12" xfId="15" applyFont="1" applyFill="1" applyBorder="1" applyAlignment="1" applyProtection="1"/>
    <xf numFmtId="0" fontId="5" fillId="4" borderId="12" xfId="1" applyFont="1" applyFill="1" applyBorder="1" applyAlignment="1" applyProtection="1">
      <alignment horizontal="left" shrinkToFit="1"/>
    </xf>
    <xf numFmtId="0" fontId="5" fillId="4" borderId="12" xfId="1" applyFont="1" applyFill="1" applyBorder="1" applyAlignment="1" applyProtection="1">
      <alignment shrinkToFit="1"/>
    </xf>
    <xf numFmtId="43" fontId="5" fillId="4" borderId="12" xfId="6" applyFont="1" applyFill="1" applyBorder="1" applyAlignment="1" applyProtection="1">
      <alignment horizontal="left" shrinkToFit="1"/>
    </xf>
    <xf numFmtId="0" fontId="5" fillId="4" borderId="12" xfId="1" applyFont="1" applyFill="1" applyBorder="1" applyAlignment="1" applyProtection="1">
      <alignment horizontal="left"/>
    </xf>
    <xf numFmtId="43" fontId="5" fillId="4" borderId="12" xfId="6" applyFont="1" applyFill="1" applyBorder="1" applyAlignment="1" applyProtection="1"/>
    <xf numFmtId="43" fontId="10" fillId="4" borderId="12" xfId="6" applyFont="1" applyFill="1" applyBorder="1" applyAlignment="1" applyProtection="1"/>
    <xf numFmtId="0" fontId="5" fillId="4" borderId="12" xfId="1" applyFont="1" applyFill="1" applyBorder="1" applyAlignment="1" applyProtection="1">
      <alignment horizontal="right"/>
    </xf>
    <xf numFmtId="164" fontId="5" fillId="4" borderId="12" xfId="5" applyNumberFormat="1" applyFont="1" applyFill="1" applyBorder="1" applyAlignment="1" applyProtection="1"/>
    <xf numFmtId="0" fontId="6" fillId="0" borderId="12" xfId="4" applyFont="1" applyBorder="1" applyAlignment="1" applyProtection="1">
      <alignment horizontal="left" wrapText="1"/>
    </xf>
    <xf numFmtId="165" fontId="6" fillId="0" borderId="12" xfId="2" applyNumberFormat="1" applyFont="1" applyBorder="1" applyAlignment="1" applyProtection="1">
      <alignment horizontal="left"/>
    </xf>
    <xf numFmtId="15" fontId="6" fillId="0" borderId="12" xfId="2" applyNumberFormat="1" applyFont="1" applyBorder="1" applyAlignment="1" applyProtection="1">
      <alignment horizontal="left"/>
    </xf>
    <xf numFmtId="43" fontId="6" fillId="0" borderId="12" xfId="3" applyFont="1" applyFill="1" applyBorder="1" applyAlignment="1" applyProtection="1">
      <alignment horizontal="left" wrapText="1"/>
    </xf>
    <xf numFmtId="0" fontId="6" fillId="0" borderId="12" xfId="4" applyFont="1" applyBorder="1" applyAlignment="1" applyProtection="1">
      <alignment wrapText="1"/>
    </xf>
    <xf numFmtId="15" fontId="6" fillId="0" borderId="12" xfId="4" applyNumberFormat="1" applyFont="1" applyBorder="1" applyAlignment="1" applyProtection="1">
      <alignment horizontal="right" wrapText="1"/>
    </xf>
    <xf numFmtId="0" fontId="6" fillId="0" borderId="12" xfId="2" applyFont="1" applyBorder="1" applyAlignment="1" applyProtection="1">
      <alignment horizontal="center"/>
    </xf>
    <xf numFmtId="0" fontId="5" fillId="4" borderId="12" xfId="4" applyFont="1" applyFill="1" applyBorder="1" applyAlignment="1" applyProtection="1">
      <alignment horizontal="left" wrapText="1"/>
    </xf>
    <xf numFmtId="165" fontId="5" fillId="4" borderId="12" xfId="2" applyNumberFormat="1" applyFont="1" applyFill="1" applyBorder="1" applyAlignment="1" applyProtection="1">
      <alignment horizontal="left"/>
    </xf>
    <xf numFmtId="15" fontId="5" fillId="4" borderId="12" xfId="2" applyNumberFormat="1" applyFont="1" applyFill="1" applyBorder="1" applyAlignment="1" applyProtection="1">
      <alignment horizontal="left"/>
    </xf>
    <xf numFmtId="43" fontId="5" fillId="4" borderId="12" xfId="3" applyFont="1" applyFill="1" applyBorder="1" applyAlignment="1" applyProtection="1">
      <alignment horizontal="left" wrapText="1"/>
    </xf>
    <xf numFmtId="0" fontId="15" fillId="4" borderId="12" xfId="4" applyFont="1" applyFill="1" applyBorder="1" applyAlignment="1" applyProtection="1">
      <alignment vertical="center" shrinkToFit="1"/>
    </xf>
    <xf numFmtId="0" fontId="5" fillId="4" borderId="12" xfId="4" applyFont="1" applyFill="1" applyBorder="1" applyAlignment="1" applyProtection="1">
      <alignment wrapText="1"/>
    </xf>
    <xf numFmtId="15" fontId="5" fillId="4" borderId="12" xfId="4" applyNumberFormat="1" applyFont="1" applyFill="1" applyBorder="1" applyAlignment="1" applyProtection="1">
      <alignment horizontal="right" wrapText="1"/>
    </xf>
    <xf numFmtId="0" fontId="5" fillId="4" borderId="12" xfId="2" applyFont="1" applyFill="1" applyBorder="1" applyAlignment="1" applyProtection="1">
      <alignment horizontal="center"/>
    </xf>
    <xf numFmtId="14" fontId="11" fillId="0" borderId="12" xfId="6" applyNumberFormat="1" applyFont="1" applyFill="1" applyBorder="1" applyAlignment="1" applyProtection="1"/>
    <xf numFmtId="14" fontId="10" fillId="4" borderId="12" xfId="6" applyNumberFormat="1" applyFont="1" applyFill="1" applyBorder="1" applyAlignment="1" applyProtection="1"/>
    <xf numFmtId="165" fontId="6" fillId="0" borderId="12" xfId="2" applyNumberFormat="1" applyFont="1" applyBorder="1" applyAlignment="1" applyProtection="1">
      <alignment horizontal="left" shrinkToFit="1"/>
    </xf>
    <xf numFmtId="15" fontId="6" fillId="0" borderId="12" xfId="2" applyNumberFormat="1" applyFont="1" applyBorder="1" applyAlignment="1" applyProtection="1">
      <alignment horizontal="left" shrinkToFit="1"/>
    </xf>
    <xf numFmtId="15" fontId="11" fillId="0" borderId="12" xfId="4" applyNumberFormat="1" applyFont="1" applyBorder="1" applyAlignment="1" applyProtection="1">
      <alignment horizontal="right" wrapText="1"/>
    </xf>
    <xf numFmtId="0" fontId="5" fillId="4" borderId="12" xfId="4" applyFont="1" applyFill="1" applyBorder="1" applyAlignment="1" applyProtection="1">
      <alignment horizontal="left" shrinkToFit="1"/>
    </xf>
    <xf numFmtId="165" fontId="5" fillId="4" borderId="12" xfId="2" applyNumberFormat="1" applyFont="1" applyFill="1" applyBorder="1" applyAlignment="1" applyProtection="1">
      <alignment horizontal="left" shrinkToFit="1"/>
    </xf>
    <xf numFmtId="15" fontId="5" fillId="4" borderId="12" xfId="2" applyNumberFormat="1" applyFont="1" applyFill="1" applyBorder="1" applyAlignment="1" applyProtection="1">
      <alignment horizontal="left" shrinkToFit="1"/>
    </xf>
    <xf numFmtId="15" fontId="10" fillId="4" borderId="12" xfId="4" applyNumberFormat="1" applyFont="1" applyFill="1" applyBorder="1" applyAlignment="1" applyProtection="1">
      <alignment horizontal="right" wrapText="1"/>
    </xf>
    <xf numFmtId="165" fontId="9" fillId="0" borderId="12" xfId="2" applyNumberFormat="1" applyFont="1" applyBorder="1" applyAlignment="1" applyProtection="1">
      <alignment horizontal="left"/>
    </xf>
    <xf numFmtId="15" fontId="9" fillId="0" borderId="12" xfId="2" applyNumberFormat="1" applyFont="1" applyBorder="1" applyAlignment="1" applyProtection="1">
      <alignment horizontal="left"/>
    </xf>
    <xf numFmtId="0" fontId="9" fillId="0" borderId="12" xfId="4" applyFont="1" applyBorder="1" applyAlignment="1" applyProtection="1">
      <alignment horizontal="center" wrapText="1"/>
    </xf>
    <xf numFmtId="0" fontId="9" fillId="0" borderId="12" xfId="2" applyFont="1" applyBorder="1" applyAlignment="1" applyProtection="1">
      <alignment horizontal="center"/>
    </xf>
    <xf numFmtId="0" fontId="13" fillId="4" borderId="12" xfId="4" applyFont="1" applyFill="1" applyBorder="1" applyAlignment="1" applyProtection="1">
      <alignment horizontal="left" shrinkToFit="1"/>
    </xf>
    <xf numFmtId="165" fontId="13" fillId="4" borderId="12" xfId="2" applyNumberFormat="1" applyFont="1" applyFill="1" applyBorder="1" applyAlignment="1" applyProtection="1">
      <alignment horizontal="left"/>
    </xf>
    <xf numFmtId="15" fontId="13" fillId="4" borderId="12" xfId="2" applyNumberFormat="1" applyFont="1" applyFill="1" applyBorder="1" applyAlignment="1" applyProtection="1">
      <alignment horizontal="left"/>
    </xf>
    <xf numFmtId="0" fontId="13" fillId="4" borderId="12" xfId="4" applyFont="1" applyFill="1" applyBorder="1" applyAlignment="1" applyProtection="1">
      <alignment horizontal="center" wrapText="1"/>
    </xf>
    <xf numFmtId="0" fontId="13" fillId="4" borderId="12" xfId="2" applyFont="1" applyFill="1" applyBorder="1" applyAlignment="1" applyProtection="1">
      <alignment horizontal="center"/>
    </xf>
    <xf numFmtId="0" fontId="6" fillId="0" borderId="12" xfId="4" applyFont="1" applyBorder="1" applyAlignment="1" applyProtection="1">
      <alignment horizontal="left" vertical="center"/>
    </xf>
    <xf numFmtId="165" fontId="6" fillId="0" borderId="12" xfId="2" applyNumberFormat="1" applyFont="1" applyBorder="1" applyAlignment="1" applyProtection="1">
      <alignment horizontal="left" vertical="center"/>
    </xf>
    <xf numFmtId="15" fontId="6" fillId="0" borderId="12" xfId="2" applyNumberFormat="1" applyFont="1" applyBorder="1" applyAlignment="1" applyProtection="1">
      <alignment horizontal="left" vertical="center"/>
    </xf>
    <xf numFmtId="15" fontId="6" fillId="0" borderId="12" xfId="2" applyNumberFormat="1" applyFont="1" applyBorder="1" applyAlignment="1" applyProtection="1">
      <alignment horizontal="center" vertical="center"/>
    </xf>
    <xf numFmtId="43" fontId="6" fillId="0" borderId="12" xfId="3" applyFont="1" applyFill="1" applyBorder="1" applyAlignment="1" applyProtection="1">
      <alignment horizontal="left" vertical="center"/>
    </xf>
    <xf numFmtId="0" fontId="6" fillId="0" borderId="12" xfId="4" applyFont="1" applyBorder="1" applyAlignment="1" applyProtection="1">
      <alignment vertical="center"/>
    </xf>
    <xf numFmtId="15" fontId="6" fillId="0" borderId="12" xfId="4" applyNumberFormat="1" applyFont="1" applyBorder="1" applyAlignment="1" applyProtection="1">
      <alignment horizontal="right" vertical="center"/>
    </xf>
    <xf numFmtId="43" fontId="6" fillId="0" borderId="12" xfId="3" applyFont="1" applyFill="1" applyBorder="1" applyAlignment="1" applyProtection="1">
      <alignment horizontal="right" vertical="center"/>
    </xf>
    <xf numFmtId="0" fontId="6" fillId="0" borderId="12" xfId="2" applyFont="1" applyBorder="1" applyAlignment="1" applyProtection="1">
      <alignment horizontal="center" vertical="center"/>
    </xf>
    <xf numFmtId="43" fontId="14" fillId="0" borderId="12" xfId="15" applyFont="1" applyFill="1" applyBorder="1" applyAlignment="1" applyProtection="1">
      <alignment vertical="center"/>
    </xf>
    <xf numFmtId="43" fontId="11" fillId="0" borderId="12" xfId="15" applyFont="1" applyFill="1" applyBorder="1" applyAlignment="1" applyProtection="1">
      <alignment horizontal="center" vertical="center"/>
    </xf>
    <xf numFmtId="43" fontId="6" fillId="0" borderId="12" xfId="15" applyFont="1" applyFill="1" applyBorder="1" applyAlignment="1" applyProtection="1">
      <alignment horizontal="center" vertical="center"/>
    </xf>
    <xf numFmtId="0" fontId="9" fillId="0" borderId="12" xfId="4" applyFont="1" applyBorder="1" applyAlignment="1" applyProtection="1">
      <alignment vertical="center"/>
    </xf>
    <xf numFmtId="165" fontId="9" fillId="0" borderId="12" xfId="2" applyNumberFormat="1" applyFont="1" applyBorder="1" applyAlignment="1" applyProtection="1">
      <alignment horizontal="left" vertical="center"/>
    </xf>
    <xf numFmtId="15" fontId="9" fillId="0" borderId="12" xfId="2" applyNumberFormat="1" applyFont="1" applyBorder="1" applyAlignment="1" applyProtection="1">
      <alignment horizontal="left" vertical="center"/>
    </xf>
    <xf numFmtId="0" fontId="9" fillId="0" borderId="12" xfId="4" applyFont="1" applyBorder="1" applyAlignment="1" applyProtection="1">
      <alignment horizontal="left" vertical="center"/>
    </xf>
    <xf numFmtId="43" fontId="9" fillId="0" borderId="12" xfId="3" applyFont="1" applyFill="1" applyBorder="1" applyAlignment="1" applyProtection="1">
      <alignment horizontal="left" vertical="center"/>
    </xf>
    <xf numFmtId="15" fontId="9" fillId="0" borderId="12" xfId="4" applyNumberFormat="1" applyFont="1" applyBorder="1" applyAlignment="1" applyProtection="1">
      <alignment vertical="center" shrinkToFit="1"/>
    </xf>
    <xf numFmtId="43" fontId="9" fillId="0" borderId="12" xfId="3" applyFont="1" applyFill="1" applyBorder="1" applyAlignment="1" applyProtection="1">
      <alignment horizontal="right" vertical="center"/>
    </xf>
    <xf numFmtId="15" fontId="9" fillId="0" borderId="12" xfId="4" applyNumberFormat="1" applyFont="1" applyBorder="1" applyAlignment="1" applyProtection="1">
      <alignment horizontal="right" vertical="center"/>
    </xf>
    <xf numFmtId="0" fontId="13" fillId="4" borderId="12" xfId="4" applyFont="1" applyFill="1" applyBorder="1" applyAlignment="1" applyProtection="1">
      <alignment vertical="center"/>
    </xf>
    <xf numFmtId="165" fontId="13" fillId="4" borderId="12" xfId="2" applyNumberFormat="1" applyFont="1" applyFill="1" applyBorder="1" applyAlignment="1" applyProtection="1">
      <alignment horizontal="left" vertical="center"/>
    </xf>
    <xf numFmtId="15" fontId="13" fillId="4" borderId="12" xfId="2" applyNumberFormat="1" applyFont="1" applyFill="1" applyBorder="1" applyAlignment="1" applyProtection="1">
      <alignment horizontal="left" vertical="center"/>
    </xf>
    <xf numFmtId="0" fontId="13" fillId="4" borderId="12" xfId="4" applyFont="1" applyFill="1" applyBorder="1" applyAlignment="1" applyProtection="1">
      <alignment horizontal="left" vertical="center"/>
    </xf>
    <xf numFmtId="43" fontId="13" fillId="4" borderId="12" xfId="3" applyFont="1" applyFill="1" applyBorder="1" applyAlignment="1" applyProtection="1">
      <alignment horizontal="left" vertical="center"/>
    </xf>
    <xf numFmtId="0" fontId="13" fillId="4" borderId="12" xfId="4" applyFont="1" applyFill="1" applyBorder="1" applyAlignment="1" applyProtection="1">
      <alignment vertical="center" shrinkToFit="1"/>
    </xf>
    <xf numFmtId="15" fontId="13" fillId="4" borderId="12" xfId="4" applyNumberFormat="1" applyFont="1" applyFill="1" applyBorder="1" applyAlignment="1" applyProtection="1">
      <alignment vertical="center" shrinkToFit="1"/>
    </xf>
    <xf numFmtId="43" fontId="13" fillId="4" borderId="12" xfId="3" applyFont="1" applyFill="1" applyBorder="1" applyAlignment="1" applyProtection="1">
      <alignment horizontal="right" vertical="center"/>
    </xf>
    <xf numFmtId="15" fontId="13" fillId="4" borderId="12" xfId="4" applyNumberFormat="1" applyFont="1" applyFill="1" applyBorder="1" applyAlignment="1" applyProtection="1">
      <alignment horizontal="right" vertical="center"/>
    </xf>
    <xf numFmtId="167" fontId="6" fillId="0" borderId="12" xfId="2" applyNumberFormat="1" applyFont="1" applyBorder="1" applyAlignment="1" applyProtection="1">
      <alignment horizontal="left"/>
    </xf>
    <xf numFmtId="167" fontId="5" fillId="4" borderId="12" xfId="2" applyNumberFormat="1" applyFont="1" applyFill="1" applyBorder="1" applyAlignment="1" applyProtection="1">
      <alignment horizontal="left"/>
    </xf>
    <xf numFmtId="0" fontId="13" fillId="2" borderId="16" xfId="0" applyFont="1" applyFill="1" applyBorder="1" applyAlignment="1" applyProtection="1">
      <alignment horizontal="center"/>
    </xf>
    <xf numFmtId="0" fontId="5" fillId="2" borderId="16" xfId="4" applyFont="1" applyFill="1" applyBorder="1" applyAlignment="1" applyProtection="1">
      <alignment horizontal="left" wrapText="1"/>
    </xf>
    <xf numFmtId="165" fontId="5" fillId="2" borderId="16" xfId="2" applyNumberFormat="1" applyFont="1" applyFill="1" applyBorder="1" applyAlignment="1" applyProtection="1">
      <alignment horizontal="left"/>
    </xf>
    <xf numFmtId="15" fontId="5" fillId="2" borderId="16" xfId="2" applyNumberFormat="1" applyFont="1" applyFill="1" applyBorder="1" applyAlignment="1" applyProtection="1">
      <alignment horizontal="left"/>
    </xf>
    <xf numFmtId="167" fontId="5" fillId="2" borderId="16" xfId="2" applyNumberFormat="1" applyFont="1" applyFill="1" applyBorder="1" applyAlignment="1" applyProtection="1">
      <alignment horizontal="left"/>
    </xf>
    <xf numFmtId="43" fontId="5" fillId="2" borderId="16" xfId="3" applyFont="1" applyFill="1" applyBorder="1" applyAlignment="1" applyProtection="1">
      <alignment horizontal="left" wrapText="1"/>
    </xf>
    <xf numFmtId="0" fontId="5" fillId="2" borderId="16" xfId="4" applyFont="1" applyFill="1" applyBorder="1" applyAlignment="1" applyProtection="1">
      <alignment horizontal="left" shrinkToFit="1"/>
    </xf>
    <xf numFmtId="0" fontId="5" fillId="2" borderId="16" xfId="4" applyFont="1" applyFill="1" applyBorder="1" applyAlignment="1" applyProtection="1">
      <alignment wrapText="1"/>
    </xf>
    <xf numFmtId="15" fontId="5" fillId="2" borderId="16" xfId="4" applyNumberFormat="1" applyFont="1" applyFill="1" applyBorder="1" applyAlignment="1" applyProtection="1">
      <alignment horizontal="right" wrapText="1"/>
    </xf>
    <xf numFmtId="43" fontId="5" fillId="2" borderId="16" xfId="3" applyFont="1" applyFill="1" applyBorder="1" applyAlignment="1" applyProtection="1">
      <alignment horizontal="right" wrapText="1"/>
    </xf>
    <xf numFmtId="0" fontId="5" fillId="2" borderId="16" xfId="2" applyFont="1" applyFill="1" applyBorder="1" applyAlignment="1" applyProtection="1">
      <alignment horizontal="center"/>
    </xf>
    <xf numFmtId="43" fontId="10" fillId="2" borderId="16" xfId="15" applyFont="1" applyFill="1" applyBorder="1" applyAlignment="1" applyProtection="1">
      <alignment horizontal="center"/>
    </xf>
    <xf numFmtId="43" fontId="5" fillId="2" borderId="16" xfId="15" applyFont="1" applyFill="1" applyBorder="1" applyAlignment="1" applyProtection="1">
      <alignment horizontal="center"/>
    </xf>
    <xf numFmtId="43" fontId="5" fillId="2" borderId="16" xfId="15" applyFont="1" applyFill="1" applyBorder="1" applyAlignment="1" applyProtection="1">
      <alignment vertical="center"/>
    </xf>
    <xf numFmtId="43" fontId="5" fillId="2" borderId="16" xfId="15" applyFont="1" applyFill="1" applyBorder="1" applyAlignment="1" applyProtection="1"/>
  </cellXfs>
  <cellStyles count="20">
    <cellStyle name="Comma 2" xfId="6" xr:uid="{C9D7ABE7-BFD9-4CFF-A2EC-8634F9F59D31}"/>
    <cellStyle name="Normal 2" xfId="1" xr:uid="{4F5F6FCA-AA38-48CC-83E8-18A03EC71ED5}"/>
    <cellStyle name="เครื่องหมายจุลภาค 2" xfId="5" xr:uid="{2589C779-10F2-40F9-B5A9-1389F1F71937}"/>
    <cellStyle name="เครื่องหมายจุลภาค 3" xfId="9" xr:uid="{0C0DB4E5-3A61-4DEC-9DE8-58EB3ADC701A}"/>
    <cellStyle name="เครื่องหมายจุลภาค 4 2" xfId="3" xr:uid="{F6545C19-1156-42CA-801C-9CAEB8407CC1}"/>
    <cellStyle name="เครื่องหมายจุลภาค 4 2 2" xfId="7" xr:uid="{7FB4E8F9-A01A-4B10-8927-6696AF67EC25}"/>
    <cellStyle name="จุลภาค" xfId="15" builtinId="3"/>
    <cellStyle name="จุลภาค 2" xfId="11" xr:uid="{471425FA-5CE8-4410-A119-6C6497C20343}"/>
    <cellStyle name="จุลภาค 2 2 2" xfId="16" xr:uid="{B6FF7892-FC97-41EC-94D2-70FDC75DBAE1}"/>
    <cellStyle name="จุลภาค 3" xfId="18" xr:uid="{21E725E0-C0A8-4DF1-BB4E-42204AF946D5}"/>
    <cellStyle name="จุลภาค 4" xfId="19" xr:uid="{3F4F907A-FDA4-4254-A842-F58576F44E6A}"/>
    <cellStyle name="ปกติ" xfId="0" builtinId="0"/>
    <cellStyle name="ปกติ 2" xfId="10" xr:uid="{EBE13A0A-7747-4D28-8F44-41646FA975BF}"/>
    <cellStyle name="ปกติ 2 2" xfId="2" xr:uid="{85C8F404-BD87-4492-B9AA-D3BDF4611448}"/>
    <cellStyle name="ปกติ 3" xfId="8" xr:uid="{D4DB308D-C8ED-4C39-B9D4-781094D327F1}"/>
    <cellStyle name="ปกติ 4" xfId="17" xr:uid="{C10F0BBB-2292-4AEF-85DD-AABA50552F43}"/>
    <cellStyle name="ปกติ 5" xfId="13" xr:uid="{BEE8C7B9-C8FC-45AE-88D4-6E8CEFB7044A}"/>
    <cellStyle name="ปกติ 7 2" xfId="14" xr:uid="{72DE78B7-821E-419D-BC3B-3107A3B84E2A}"/>
    <cellStyle name="ปกติ 9" xfId="12" xr:uid="{21BE1545-47D8-409B-AC40-C8133C4620D1}"/>
    <cellStyle name="ปกติ_Sheet1" xfId="4" xr:uid="{403256F3-8F03-4FA8-93D9-F2CC0AFE3AC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CEB5-9429-4FDE-A40B-3FC436FDB71C}">
  <dimension ref="A1:GI66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AC1" sqref="AC1"/>
      <selection pane="bottomLeft" activeCell="A8" sqref="A8"/>
      <selection pane="bottomRight" activeCell="D16" sqref="D16"/>
    </sheetView>
  </sheetViews>
  <sheetFormatPr defaultRowHeight="23.25" customHeight="1"/>
  <cols>
    <col min="1" max="1" width="14.7109375" style="2" customWidth="1"/>
    <col min="2" max="2" width="26.85546875" style="3" customWidth="1"/>
    <col min="3" max="3" width="15.5703125" style="1" customWidth="1"/>
    <col min="4" max="4" width="26.7109375" style="79" customWidth="1"/>
    <col min="5" max="5" width="5" style="1" customWidth="1"/>
    <col min="6" max="252" width="9.140625" style="1"/>
    <col min="253" max="253" width="9.28515625" style="1" customWidth="1"/>
    <col min="254" max="254" width="21.42578125" style="1" customWidth="1"/>
    <col min="255" max="255" width="10.140625" style="1" customWidth="1"/>
    <col min="256" max="256" width="23" style="1" customWidth="1"/>
    <col min="257" max="257" width="5" style="1" customWidth="1"/>
    <col min="258" max="258" width="6.42578125" style="1" customWidth="1"/>
    <col min="259" max="259" width="18.85546875" style="1" customWidth="1"/>
    <col min="260" max="260" width="11.42578125" style="1" customWidth="1"/>
    <col min="261" max="261" width="24.85546875" style="1" customWidth="1"/>
    <col min="262" max="508" width="9.140625" style="1"/>
    <col min="509" max="509" width="9.28515625" style="1" customWidth="1"/>
    <col min="510" max="510" width="21.42578125" style="1" customWidth="1"/>
    <col min="511" max="511" width="10.140625" style="1" customWidth="1"/>
    <col min="512" max="512" width="23" style="1" customWidth="1"/>
    <col min="513" max="513" width="5" style="1" customWidth="1"/>
    <col min="514" max="514" width="6.42578125" style="1" customWidth="1"/>
    <col min="515" max="515" width="18.85546875" style="1" customWidth="1"/>
    <col min="516" max="516" width="11.42578125" style="1" customWidth="1"/>
    <col min="517" max="517" width="24.85546875" style="1" customWidth="1"/>
    <col min="518" max="764" width="9.140625" style="1"/>
    <col min="765" max="765" width="9.28515625" style="1" customWidth="1"/>
    <col min="766" max="766" width="21.42578125" style="1" customWidth="1"/>
    <col min="767" max="767" width="10.140625" style="1" customWidth="1"/>
    <col min="768" max="768" width="23" style="1" customWidth="1"/>
    <col min="769" max="769" width="5" style="1" customWidth="1"/>
    <col min="770" max="770" width="6.42578125" style="1" customWidth="1"/>
    <col min="771" max="771" width="18.85546875" style="1" customWidth="1"/>
    <col min="772" max="772" width="11.42578125" style="1" customWidth="1"/>
    <col min="773" max="773" width="24.85546875" style="1" customWidth="1"/>
    <col min="774" max="1020" width="9.140625" style="1"/>
    <col min="1021" max="1021" width="9.28515625" style="1" customWidth="1"/>
    <col min="1022" max="1022" width="21.42578125" style="1" customWidth="1"/>
    <col min="1023" max="1023" width="10.140625" style="1" customWidth="1"/>
    <col min="1024" max="1024" width="23" style="1" customWidth="1"/>
    <col min="1025" max="1025" width="5" style="1" customWidth="1"/>
    <col min="1026" max="1026" width="6.42578125" style="1" customWidth="1"/>
    <col min="1027" max="1027" width="18.85546875" style="1" customWidth="1"/>
    <col min="1028" max="1028" width="11.42578125" style="1" customWidth="1"/>
    <col min="1029" max="1029" width="24.85546875" style="1" customWidth="1"/>
    <col min="1030" max="1276" width="9.140625" style="1"/>
    <col min="1277" max="1277" width="9.28515625" style="1" customWidth="1"/>
    <col min="1278" max="1278" width="21.42578125" style="1" customWidth="1"/>
    <col min="1279" max="1279" width="10.140625" style="1" customWidth="1"/>
    <col min="1280" max="1280" width="23" style="1" customWidth="1"/>
    <col min="1281" max="1281" width="5" style="1" customWidth="1"/>
    <col min="1282" max="1282" width="6.42578125" style="1" customWidth="1"/>
    <col min="1283" max="1283" width="18.85546875" style="1" customWidth="1"/>
    <col min="1284" max="1284" width="11.42578125" style="1" customWidth="1"/>
    <col min="1285" max="1285" width="24.85546875" style="1" customWidth="1"/>
    <col min="1286" max="1532" width="9.140625" style="1"/>
    <col min="1533" max="1533" width="9.28515625" style="1" customWidth="1"/>
    <col min="1534" max="1534" width="21.42578125" style="1" customWidth="1"/>
    <col min="1535" max="1535" width="10.140625" style="1" customWidth="1"/>
    <col min="1536" max="1536" width="23" style="1" customWidth="1"/>
    <col min="1537" max="1537" width="5" style="1" customWidth="1"/>
    <col min="1538" max="1538" width="6.42578125" style="1" customWidth="1"/>
    <col min="1539" max="1539" width="18.85546875" style="1" customWidth="1"/>
    <col min="1540" max="1540" width="11.42578125" style="1" customWidth="1"/>
    <col min="1541" max="1541" width="24.85546875" style="1" customWidth="1"/>
    <col min="1542" max="1788" width="9.140625" style="1"/>
    <col min="1789" max="1789" width="9.28515625" style="1" customWidth="1"/>
    <col min="1790" max="1790" width="21.42578125" style="1" customWidth="1"/>
    <col min="1791" max="1791" width="10.140625" style="1" customWidth="1"/>
    <col min="1792" max="1792" width="23" style="1" customWidth="1"/>
    <col min="1793" max="1793" width="5" style="1" customWidth="1"/>
    <col min="1794" max="1794" width="6.42578125" style="1" customWidth="1"/>
    <col min="1795" max="1795" width="18.85546875" style="1" customWidth="1"/>
    <col min="1796" max="1796" width="11.42578125" style="1" customWidth="1"/>
    <col min="1797" max="1797" width="24.85546875" style="1" customWidth="1"/>
    <col min="1798" max="2044" width="9.140625" style="1"/>
    <col min="2045" max="2045" width="9.28515625" style="1" customWidth="1"/>
    <col min="2046" max="2046" width="21.42578125" style="1" customWidth="1"/>
    <col min="2047" max="2047" width="10.140625" style="1" customWidth="1"/>
    <col min="2048" max="2048" width="23" style="1" customWidth="1"/>
    <col min="2049" max="2049" width="5" style="1" customWidth="1"/>
    <col min="2050" max="2050" width="6.42578125" style="1" customWidth="1"/>
    <col min="2051" max="2051" width="18.85546875" style="1" customWidth="1"/>
    <col min="2052" max="2052" width="11.42578125" style="1" customWidth="1"/>
    <col min="2053" max="2053" width="24.85546875" style="1" customWidth="1"/>
    <col min="2054" max="2300" width="9.140625" style="1"/>
    <col min="2301" max="2301" width="9.28515625" style="1" customWidth="1"/>
    <col min="2302" max="2302" width="21.42578125" style="1" customWidth="1"/>
    <col min="2303" max="2303" width="10.140625" style="1" customWidth="1"/>
    <col min="2304" max="2304" width="23" style="1" customWidth="1"/>
    <col min="2305" max="2305" width="5" style="1" customWidth="1"/>
    <col min="2306" max="2306" width="6.42578125" style="1" customWidth="1"/>
    <col min="2307" max="2307" width="18.85546875" style="1" customWidth="1"/>
    <col min="2308" max="2308" width="11.42578125" style="1" customWidth="1"/>
    <col min="2309" max="2309" width="24.85546875" style="1" customWidth="1"/>
    <col min="2310" max="2556" width="9.140625" style="1"/>
    <col min="2557" max="2557" width="9.28515625" style="1" customWidth="1"/>
    <col min="2558" max="2558" width="21.42578125" style="1" customWidth="1"/>
    <col min="2559" max="2559" width="10.140625" style="1" customWidth="1"/>
    <col min="2560" max="2560" width="23" style="1" customWidth="1"/>
    <col min="2561" max="2561" width="5" style="1" customWidth="1"/>
    <col min="2562" max="2562" width="6.42578125" style="1" customWidth="1"/>
    <col min="2563" max="2563" width="18.85546875" style="1" customWidth="1"/>
    <col min="2564" max="2564" width="11.42578125" style="1" customWidth="1"/>
    <col min="2565" max="2565" width="24.85546875" style="1" customWidth="1"/>
    <col min="2566" max="2812" width="9.140625" style="1"/>
    <col min="2813" max="2813" width="9.28515625" style="1" customWidth="1"/>
    <col min="2814" max="2814" width="21.42578125" style="1" customWidth="1"/>
    <col min="2815" max="2815" width="10.140625" style="1" customWidth="1"/>
    <col min="2816" max="2816" width="23" style="1" customWidth="1"/>
    <col min="2817" max="2817" width="5" style="1" customWidth="1"/>
    <col min="2818" max="2818" width="6.42578125" style="1" customWidth="1"/>
    <col min="2819" max="2819" width="18.85546875" style="1" customWidth="1"/>
    <col min="2820" max="2820" width="11.42578125" style="1" customWidth="1"/>
    <col min="2821" max="2821" width="24.85546875" style="1" customWidth="1"/>
    <col min="2822" max="3068" width="9.140625" style="1"/>
    <col min="3069" max="3069" width="9.28515625" style="1" customWidth="1"/>
    <col min="3070" max="3070" width="21.42578125" style="1" customWidth="1"/>
    <col min="3071" max="3071" width="10.140625" style="1" customWidth="1"/>
    <col min="3072" max="3072" width="23" style="1" customWidth="1"/>
    <col min="3073" max="3073" width="5" style="1" customWidth="1"/>
    <col min="3074" max="3074" width="6.42578125" style="1" customWidth="1"/>
    <col min="3075" max="3075" width="18.85546875" style="1" customWidth="1"/>
    <col min="3076" max="3076" width="11.42578125" style="1" customWidth="1"/>
    <col min="3077" max="3077" width="24.85546875" style="1" customWidth="1"/>
    <col min="3078" max="3324" width="9.140625" style="1"/>
    <col min="3325" max="3325" width="9.28515625" style="1" customWidth="1"/>
    <col min="3326" max="3326" width="21.42578125" style="1" customWidth="1"/>
    <col min="3327" max="3327" width="10.140625" style="1" customWidth="1"/>
    <col min="3328" max="3328" width="23" style="1" customWidth="1"/>
    <col min="3329" max="3329" width="5" style="1" customWidth="1"/>
    <col min="3330" max="3330" width="6.42578125" style="1" customWidth="1"/>
    <col min="3331" max="3331" width="18.85546875" style="1" customWidth="1"/>
    <col min="3332" max="3332" width="11.42578125" style="1" customWidth="1"/>
    <col min="3333" max="3333" width="24.85546875" style="1" customWidth="1"/>
    <col min="3334" max="3580" width="9.140625" style="1"/>
    <col min="3581" max="3581" width="9.28515625" style="1" customWidth="1"/>
    <col min="3582" max="3582" width="21.42578125" style="1" customWidth="1"/>
    <col min="3583" max="3583" width="10.140625" style="1" customWidth="1"/>
    <col min="3584" max="3584" width="23" style="1" customWidth="1"/>
    <col min="3585" max="3585" width="5" style="1" customWidth="1"/>
    <col min="3586" max="3586" width="6.42578125" style="1" customWidth="1"/>
    <col min="3587" max="3587" width="18.85546875" style="1" customWidth="1"/>
    <col min="3588" max="3588" width="11.42578125" style="1" customWidth="1"/>
    <col min="3589" max="3589" width="24.85546875" style="1" customWidth="1"/>
    <col min="3590" max="3836" width="9.140625" style="1"/>
    <col min="3837" max="3837" width="9.28515625" style="1" customWidth="1"/>
    <col min="3838" max="3838" width="21.42578125" style="1" customWidth="1"/>
    <col min="3839" max="3839" width="10.140625" style="1" customWidth="1"/>
    <col min="3840" max="3840" width="23" style="1" customWidth="1"/>
    <col min="3841" max="3841" width="5" style="1" customWidth="1"/>
    <col min="3842" max="3842" width="6.42578125" style="1" customWidth="1"/>
    <col min="3843" max="3843" width="18.85546875" style="1" customWidth="1"/>
    <col min="3844" max="3844" width="11.42578125" style="1" customWidth="1"/>
    <col min="3845" max="3845" width="24.85546875" style="1" customWidth="1"/>
    <col min="3846" max="4092" width="9.140625" style="1"/>
    <col min="4093" max="4093" width="9.28515625" style="1" customWidth="1"/>
    <col min="4094" max="4094" width="21.42578125" style="1" customWidth="1"/>
    <col min="4095" max="4095" width="10.140625" style="1" customWidth="1"/>
    <col min="4096" max="4096" width="23" style="1" customWidth="1"/>
    <col min="4097" max="4097" width="5" style="1" customWidth="1"/>
    <col min="4098" max="4098" width="6.42578125" style="1" customWidth="1"/>
    <col min="4099" max="4099" width="18.85546875" style="1" customWidth="1"/>
    <col min="4100" max="4100" width="11.42578125" style="1" customWidth="1"/>
    <col min="4101" max="4101" width="24.85546875" style="1" customWidth="1"/>
    <col min="4102" max="4348" width="9.140625" style="1"/>
    <col min="4349" max="4349" width="9.28515625" style="1" customWidth="1"/>
    <col min="4350" max="4350" width="21.42578125" style="1" customWidth="1"/>
    <col min="4351" max="4351" width="10.140625" style="1" customWidth="1"/>
    <col min="4352" max="4352" width="23" style="1" customWidth="1"/>
    <col min="4353" max="4353" width="5" style="1" customWidth="1"/>
    <col min="4354" max="4354" width="6.42578125" style="1" customWidth="1"/>
    <col min="4355" max="4355" width="18.85546875" style="1" customWidth="1"/>
    <col min="4356" max="4356" width="11.42578125" style="1" customWidth="1"/>
    <col min="4357" max="4357" width="24.85546875" style="1" customWidth="1"/>
    <col min="4358" max="4604" width="9.140625" style="1"/>
    <col min="4605" max="4605" width="9.28515625" style="1" customWidth="1"/>
    <col min="4606" max="4606" width="21.42578125" style="1" customWidth="1"/>
    <col min="4607" max="4607" width="10.140625" style="1" customWidth="1"/>
    <col min="4608" max="4608" width="23" style="1" customWidth="1"/>
    <col min="4609" max="4609" width="5" style="1" customWidth="1"/>
    <col min="4610" max="4610" width="6.42578125" style="1" customWidth="1"/>
    <col min="4611" max="4611" width="18.85546875" style="1" customWidth="1"/>
    <col min="4612" max="4612" width="11.42578125" style="1" customWidth="1"/>
    <col min="4613" max="4613" width="24.85546875" style="1" customWidth="1"/>
    <col min="4614" max="4860" width="9.140625" style="1"/>
    <col min="4861" max="4861" width="9.28515625" style="1" customWidth="1"/>
    <col min="4862" max="4862" width="21.42578125" style="1" customWidth="1"/>
    <col min="4863" max="4863" width="10.140625" style="1" customWidth="1"/>
    <col min="4864" max="4864" width="23" style="1" customWidth="1"/>
    <col min="4865" max="4865" width="5" style="1" customWidth="1"/>
    <col min="4866" max="4866" width="6.42578125" style="1" customWidth="1"/>
    <col min="4867" max="4867" width="18.85546875" style="1" customWidth="1"/>
    <col min="4868" max="4868" width="11.42578125" style="1" customWidth="1"/>
    <col min="4869" max="4869" width="24.85546875" style="1" customWidth="1"/>
    <col min="4870" max="5116" width="9.140625" style="1"/>
    <col min="5117" max="5117" width="9.28515625" style="1" customWidth="1"/>
    <col min="5118" max="5118" width="21.42578125" style="1" customWidth="1"/>
    <col min="5119" max="5119" width="10.140625" style="1" customWidth="1"/>
    <col min="5120" max="5120" width="23" style="1" customWidth="1"/>
    <col min="5121" max="5121" width="5" style="1" customWidth="1"/>
    <col min="5122" max="5122" width="6.42578125" style="1" customWidth="1"/>
    <col min="5123" max="5123" width="18.85546875" style="1" customWidth="1"/>
    <col min="5124" max="5124" width="11.42578125" style="1" customWidth="1"/>
    <col min="5125" max="5125" width="24.85546875" style="1" customWidth="1"/>
    <col min="5126" max="5372" width="9.140625" style="1"/>
    <col min="5373" max="5373" width="9.28515625" style="1" customWidth="1"/>
    <col min="5374" max="5374" width="21.42578125" style="1" customWidth="1"/>
    <col min="5375" max="5375" width="10.140625" style="1" customWidth="1"/>
    <col min="5376" max="5376" width="23" style="1" customWidth="1"/>
    <col min="5377" max="5377" width="5" style="1" customWidth="1"/>
    <col min="5378" max="5378" width="6.42578125" style="1" customWidth="1"/>
    <col min="5379" max="5379" width="18.85546875" style="1" customWidth="1"/>
    <col min="5380" max="5380" width="11.42578125" style="1" customWidth="1"/>
    <col min="5381" max="5381" width="24.85546875" style="1" customWidth="1"/>
    <col min="5382" max="5628" width="9.140625" style="1"/>
    <col min="5629" max="5629" width="9.28515625" style="1" customWidth="1"/>
    <col min="5630" max="5630" width="21.42578125" style="1" customWidth="1"/>
    <col min="5631" max="5631" width="10.140625" style="1" customWidth="1"/>
    <col min="5632" max="5632" width="23" style="1" customWidth="1"/>
    <col min="5633" max="5633" width="5" style="1" customWidth="1"/>
    <col min="5634" max="5634" width="6.42578125" style="1" customWidth="1"/>
    <col min="5635" max="5635" width="18.85546875" style="1" customWidth="1"/>
    <col min="5636" max="5636" width="11.42578125" style="1" customWidth="1"/>
    <col min="5637" max="5637" width="24.85546875" style="1" customWidth="1"/>
    <col min="5638" max="5884" width="9.140625" style="1"/>
    <col min="5885" max="5885" width="9.28515625" style="1" customWidth="1"/>
    <col min="5886" max="5886" width="21.42578125" style="1" customWidth="1"/>
    <col min="5887" max="5887" width="10.140625" style="1" customWidth="1"/>
    <col min="5888" max="5888" width="23" style="1" customWidth="1"/>
    <col min="5889" max="5889" width="5" style="1" customWidth="1"/>
    <col min="5890" max="5890" width="6.42578125" style="1" customWidth="1"/>
    <col min="5891" max="5891" width="18.85546875" style="1" customWidth="1"/>
    <col min="5892" max="5892" width="11.42578125" style="1" customWidth="1"/>
    <col min="5893" max="5893" width="24.85546875" style="1" customWidth="1"/>
    <col min="5894" max="6140" width="9.140625" style="1"/>
    <col min="6141" max="6141" width="9.28515625" style="1" customWidth="1"/>
    <col min="6142" max="6142" width="21.42578125" style="1" customWidth="1"/>
    <col min="6143" max="6143" width="10.140625" style="1" customWidth="1"/>
    <col min="6144" max="6144" width="23" style="1" customWidth="1"/>
    <col min="6145" max="6145" width="5" style="1" customWidth="1"/>
    <col min="6146" max="6146" width="6.42578125" style="1" customWidth="1"/>
    <col min="6147" max="6147" width="18.85546875" style="1" customWidth="1"/>
    <col min="6148" max="6148" width="11.42578125" style="1" customWidth="1"/>
    <col min="6149" max="6149" width="24.85546875" style="1" customWidth="1"/>
    <col min="6150" max="6396" width="9.140625" style="1"/>
    <col min="6397" max="6397" width="9.28515625" style="1" customWidth="1"/>
    <col min="6398" max="6398" width="21.42578125" style="1" customWidth="1"/>
    <col min="6399" max="6399" width="10.140625" style="1" customWidth="1"/>
    <col min="6400" max="6400" width="23" style="1" customWidth="1"/>
    <col min="6401" max="6401" width="5" style="1" customWidth="1"/>
    <col min="6402" max="6402" width="6.42578125" style="1" customWidth="1"/>
    <col min="6403" max="6403" width="18.85546875" style="1" customWidth="1"/>
    <col min="6404" max="6404" width="11.42578125" style="1" customWidth="1"/>
    <col min="6405" max="6405" width="24.85546875" style="1" customWidth="1"/>
    <col min="6406" max="6652" width="9.140625" style="1"/>
    <col min="6653" max="6653" width="9.28515625" style="1" customWidth="1"/>
    <col min="6654" max="6654" width="21.42578125" style="1" customWidth="1"/>
    <col min="6655" max="6655" width="10.140625" style="1" customWidth="1"/>
    <col min="6656" max="6656" width="23" style="1" customWidth="1"/>
    <col min="6657" max="6657" width="5" style="1" customWidth="1"/>
    <col min="6658" max="6658" width="6.42578125" style="1" customWidth="1"/>
    <col min="6659" max="6659" width="18.85546875" style="1" customWidth="1"/>
    <col min="6660" max="6660" width="11.42578125" style="1" customWidth="1"/>
    <col min="6661" max="6661" width="24.85546875" style="1" customWidth="1"/>
    <col min="6662" max="6908" width="9.140625" style="1"/>
    <col min="6909" max="6909" width="9.28515625" style="1" customWidth="1"/>
    <col min="6910" max="6910" width="21.42578125" style="1" customWidth="1"/>
    <col min="6911" max="6911" width="10.140625" style="1" customWidth="1"/>
    <col min="6912" max="6912" width="23" style="1" customWidth="1"/>
    <col min="6913" max="6913" width="5" style="1" customWidth="1"/>
    <col min="6914" max="6914" width="6.42578125" style="1" customWidth="1"/>
    <col min="6915" max="6915" width="18.85546875" style="1" customWidth="1"/>
    <col min="6916" max="6916" width="11.42578125" style="1" customWidth="1"/>
    <col min="6917" max="6917" width="24.85546875" style="1" customWidth="1"/>
    <col min="6918" max="7164" width="9.140625" style="1"/>
    <col min="7165" max="7165" width="9.28515625" style="1" customWidth="1"/>
    <col min="7166" max="7166" width="21.42578125" style="1" customWidth="1"/>
    <col min="7167" max="7167" width="10.140625" style="1" customWidth="1"/>
    <col min="7168" max="7168" width="23" style="1" customWidth="1"/>
    <col min="7169" max="7169" width="5" style="1" customWidth="1"/>
    <col min="7170" max="7170" width="6.42578125" style="1" customWidth="1"/>
    <col min="7171" max="7171" width="18.85546875" style="1" customWidth="1"/>
    <col min="7172" max="7172" width="11.42578125" style="1" customWidth="1"/>
    <col min="7173" max="7173" width="24.85546875" style="1" customWidth="1"/>
    <col min="7174" max="7420" width="9.140625" style="1"/>
    <col min="7421" max="7421" width="9.28515625" style="1" customWidth="1"/>
    <col min="7422" max="7422" width="21.42578125" style="1" customWidth="1"/>
    <col min="7423" max="7423" width="10.140625" style="1" customWidth="1"/>
    <col min="7424" max="7424" width="23" style="1" customWidth="1"/>
    <col min="7425" max="7425" width="5" style="1" customWidth="1"/>
    <col min="7426" max="7426" width="6.42578125" style="1" customWidth="1"/>
    <col min="7427" max="7427" width="18.85546875" style="1" customWidth="1"/>
    <col min="7428" max="7428" width="11.42578125" style="1" customWidth="1"/>
    <col min="7429" max="7429" width="24.85546875" style="1" customWidth="1"/>
    <col min="7430" max="7676" width="9.140625" style="1"/>
    <col min="7677" max="7677" width="9.28515625" style="1" customWidth="1"/>
    <col min="7678" max="7678" width="21.42578125" style="1" customWidth="1"/>
    <col min="7679" max="7679" width="10.140625" style="1" customWidth="1"/>
    <col min="7680" max="7680" width="23" style="1" customWidth="1"/>
    <col min="7681" max="7681" width="5" style="1" customWidth="1"/>
    <col min="7682" max="7682" width="6.42578125" style="1" customWidth="1"/>
    <col min="7683" max="7683" width="18.85546875" style="1" customWidth="1"/>
    <col min="7684" max="7684" width="11.42578125" style="1" customWidth="1"/>
    <col min="7685" max="7685" width="24.85546875" style="1" customWidth="1"/>
    <col min="7686" max="7932" width="9.140625" style="1"/>
    <col min="7933" max="7933" width="9.28515625" style="1" customWidth="1"/>
    <col min="7934" max="7934" width="21.42578125" style="1" customWidth="1"/>
    <col min="7935" max="7935" width="10.140625" style="1" customWidth="1"/>
    <col min="7936" max="7936" width="23" style="1" customWidth="1"/>
    <col min="7937" max="7937" width="5" style="1" customWidth="1"/>
    <col min="7938" max="7938" width="6.42578125" style="1" customWidth="1"/>
    <col min="7939" max="7939" width="18.85546875" style="1" customWidth="1"/>
    <col min="7940" max="7940" width="11.42578125" style="1" customWidth="1"/>
    <col min="7941" max="7941" width="24.85546875" style="1" customWidth="1"/>
    <col min="7942" max="8188" width="9.140625" style="1"/>
    <col min="8189" max="8189" width="9.28515625" style="1" customWidth="1"/>
    <col min="8190" max="8190" width="21.42578125" style="1" customWidth="1"/>
    <col min="8191" max="8191" width="10.140625" style="1" customWidth="1"/>
    <col min="8192" max="8192" width="23" style="1" customWidth="1"/>
    <col min="8193" max="8193" width="5" style="1" customWidth="1"/>
    <col min="8194" max="8194" width="6.42578125" style="1" customWidth="1"/>
    <col min="8195" max="8195" width="18.85546875" style="1" customWidth="1"/>
    <col min="8196" max="8196" width="11.42578125" style="1" customWidth="1"/>
    <col min="8197" max="8197" width="24.85546875" style="1" customWidth="1"/>
    <col min="8198" max="8444" width="9.140625" style="1"/>
    <col min="8445" max="8445" width="9.28515625" style="1" customWidth="1"/>
    <col min="8446" max="8446" width="21.42578125" style="1" customWidth="1"/>
    <col min="8447" max="8447" width="10.140625" style="1" customWidth="1"/>
    <col min="8448" max="8448" width="23" style="1" customWidth="1"/>
    <col min="8449" max="8449" width="5" style="1" customWidth="1"/>
    <col min="8450" max="8450" width="6.42578125" style="1" customWidth="1"/>
    <col min="8451" max="8451" width="18.85546875" style="1" customWidth="1"/>
    <col min="8452" max="8452" width="11.42578125" style="1" customWidth="1"/>
    <col min="8453" max="8453" width="24.85546875" style="1" customWidth="1"/>
    <col min="8454" max="8700" width="9.140625" style="1"/>
    <col min="8701" max="8701" width="9.28515625" style="1" customWidth="1"/>
    <col min="8702" max="8702" width="21.42578125" style="1" customWidth="1"/>
    <col min="8703" max="8703" width="10.140625" style="1" customWidth="1"/>
    <col min="8704" max="8704" width="23" style="1" customWidth="1"/>
    <col min="8705" max="8705" width="5" style="1" customWidth="1"/>
    <col min="8706" max="8706" width="6.42578125" style="1" customWidth="1"/>
    <col min="8707" max="8707" width="18.85546875" style="1" customWidth="1"/>
    <col min="8708" max="8708" width="11.42578125" style="1" customWidth="1"/>
    <col min="8709" max="8709" width="24.85546875" style="1" customWidth="1"/>
    <col min="8710" max="8956" width="9.140625" style="1"/>
    <col min="8957" max="8957" width="9.28515625" style="1" customWidth="1"/>
    <col min="8958" max="8958" width="21.42578125" style="1" customWidth="1"/>
    <col min="8959" max="8959" width="10.140625" style="1" customWidth="1"/>
    <col min="8960" max="8960" width="23" style="1" customWidth="1"/>
    <col min="8961" max="8961" width="5" style="1" customWidth="1"/>
    <col min="8962" max="8962" width="6.42578125" style="1" customWidth="1"/>
    <col min="8963" max="8963" width="18.85546875" style="1" customWidth="1"/>
    <col min="8964" max="8964" width="11.42578125" style="1" customWidth="1"/>
    <col min="8965" max="8965" width="24.85546875" style="1" customWidth="1"/>
    <col min="8966" max="9212" width="9.140625" style="1"/>
    <col min="9213" max="9213" width="9.28515625" style="1" customWidth="1"/>
    <col min="9214" max="9214" width="21.42578125" style="1" customWidth="1"/>
    <col min="9215" max="9215" width="10.140625" style="1" customWidth="1"/>
    <col min="9216" max="9216" width="23" style="1" customWidth="1"/>
    <col min="9217" max="9217" width="5" style="1" customWidth="1"/>
    <col min="9218" max="9218" width="6.42578125" style="1" customWidth="1"/>
    <col min="9219" max="9219" width="18.85546875" style="1" customWidth="1"/>
    <col min="9220" max="9220" width="11.42578125" style="1" customWidth="1"/>
    <col min="9221" max="9221" width="24.85546875" style="1" customWidth="1"/>
    <col min="9222" max="9468" width="9.140625" style="1"/>
    <col min="9469" max="9469" width="9.28515625" style="1" customWidth="1"/>
    <col min="9470" max="9470" width="21.42578125" style="1" customWidth="1"/>
    <col min="9471" max="9471" width="10.140625" style="1" customWidth="1"/>
    <col min="9472" max="9472" width="23" style="1" customWidth="1"/>
    <col min="9473" max="9473" width="5" style="1" customWidth="1"/>
    <col min="9474" max="9474" width="6.42578125" style="1" customWidth="1"/>
    <col min="9475" max="9475" width="18.85546875" style="1" customWidth="1"/>
    <col min="9476" max="9476" width="11.42578125" style="1" customWidth="1"/>
    <col min="9477" max="9477" width="24.85546875" style="1" customWidth="1"/>
    <col min="9478" max="9724" width="9.140625" style="1"/>
    <col min="9725" max="9725" width="9.28515625" style="1" customWidth="1"/>
    <col min="9726" max="9726" width="21.42578125" style="1" customWidth="1"/>
    <col min="9727" max="9727" width="10.140625" style="1" customWidth="1"/>
    <col min="9728" max="9728" width="23" style="1" customWidth="1"/>
    <col min="9729" max="9729" width="5" style="1" customWidth="1"/>
    <col min="9730" max="9730" width="6.42578125" style="1" customWidth="1"/>
    <col min="9731" max="9731" width="18.85546875" style="1" customWidth="1"/>
    <col min="9732" max="9732" width="11.42578125" style="1" customWidth="1"/>
    <col min="9733" max="9733" width="24.85546875" style="1" customWidth="1"/>
    <col min="9734" max="9980" width="9.140625" style="1"/>
    <col min="9981" max="9981" width="9.28515625" style="1" customWidth="1"/>
    <col min="9982" max="9982" width="21.42578125" style="1" customWidth="1"/>
    <col min="9983" max="9983" width="10.140625" style="1" customWidth="1"/>
    <col min="9984" max="9984" width="23" style="1" customWidth="1"/>
    <col min="9985" max="9985" width="5" style="1" customWidth="1"/>
    <col min="9986" max="9986" width="6.42578125" style="1" customWidth="1"/>
    <col min="9987" max="9987" width="18.85546875" style="1" customWidth="1"/>
    <col min="9988" max="9988" width="11.42578125" style="1" customWidth="1"/>
    <col min="9989" max="9989" width="24.85546875" style="1" customWidth="1"/>
    <col min="9990" max="10236" width="9.140625" style="1"/>
    <col min="10237" max="10237" width="9.28515625" style="1" customWidth="1"/>
    <col min="10238" max="10238" width="21.42578125" style="1" customWidth="1"/>
    <col min="10239" max="10239" width="10.140625" style="1" customWidth="1"/>
    <col min="10240" max="10240" width="23" style="1" customWidth="1"/>
    <col min="10241" max="10241" width="5" style="1" customWidth="1"/>
    <col min="10242" max="10242" width="6.42578125" style="1" customWidth="1"/>
    <col min="10243" max="10243" width="18.85546875" style="1" customWidth="1"/>
    <col min="10244" max="10244" width="11.42578125" style="1" customWidth="1"/>
    <col min="10245" max="10245" width="24.85546875" style="1" customWidth="1"/>
    <col min="10246" max="10492" width="9.140625" style="1"/>
    <col min="10493" max="10493" width="9.28515625" style="1" customWidth="1"/>
    <col min="10494" max="10494" width="21.42578125" style="1" customWidth="1"/>
    <col min="10495" max="10495" width="10.140625" style="1" customWidth="1"/>
    <col min="10496" max="10496" width="23" style="1" customWidth="1"/>
    <col min="10497" max="10497" width="5" style="1" customWidth="1"/>
    <col min="10498" max="10498" width="6.42578125" style="1" customWidth="1"/>
    <col min="10499" max="10499" width="18.85546875" style="1" customWidth="1"/>
    <col min="10500" max="10500" width="11.42578125" style="1" customWidth="1"/>
    <col min="10501" max="10501" width="24.85546875" style="1" customWidth="1"/>
    <col min="10502" max="10748" width="9.140625" style="1"/>
    <col min="10749" max="10749" width="9.28515625" style="1" customWidth="1"/>
    <col min="10750" max="10750" width="21.42578125" style="1" customWidth="1"/>
    <col min="10751" max="10751" width="10.140625" style="1" customWidth="1"/>
    <col min="10752" max="10752" width="23" style="1" customWidth="1"/>
    <col min="10753" max="10753" width="5" style="1" customWidth="1"/>
    <col min="10754" max="10754" width="6.42578125" style="1" customWidth="1"/>
    <col min="10755" max="10755" width="18.85546875" style="1" customWidth="1"/>
    <col min="10756" max="10756" width="11.42578125" style="1" customWidth="1"/>
    <col min="10757" max="10757" width="24.85546875" style="1" customWidth="1"/>
    <col min="10758" max="11004" width="9.140625" style="1"/>
    <col min="11005" max="11005" width="9.28515625" style="1" customWidth="1"/>
    <col min="11006" max="11006" width="21.42578125" style="1" customWidth="1"/>
    <col min="11007" max="11007" width="10.140625" style="1" customWidth="1"/>
    <col min="11008" max="11008" width="23" style="1" customWidth="1"/>
    <col min="11009" max="11009" width="5" style="1" customWidth="1"/>
    <col min="11010" max="11010" width="6.42578125" style="1" customWidth="1"/>
    <col min="11011" max="11011" width="18.85546875" style="1" customWidth="1"/>
    <col min="11012" max="11012" width="11.42578125" style="1" customWidth="1"/>
    <col min="11013" max="11013" width="24.85546875" style="1" customWidth="1"/>
    <col min="11014" max="11260" width="9.140625" style="1"/>
    <col min="11261" max="11261" width="9.28515625" style="1" customWidth="1"/>
    <col min="11262" max="11262" width="21.42578125" style="1" customWidth="1"/>
    <col min="11263" max="11263" width="10.140625" style="1" customWidth="1"/>
    <col min="11264" max="11264" width="23" style="1" customWidth="1"/>
    <col min="11265" max="11265" width="5" style="1" customWidth="1"/>
    <col min="11266" max="11266" width="6.42578125" style="1" customWidth="1"/>
    <col min="11267" max="11267" width="18.85546875" style="1" customWidth="1"/>
    <col min="11268" max="11268" width="11.42578125" style="1" customWidth="1"/>
    <col min="11269" max="11269" width="24.85546875" style="1" customWidth="1"/>
    <col min="11270" max="11516" width="9.140625" style="1"/>
    <col min="11517" max="11517" width="9.28515625" style="1" customWidth="1"/>
    <col min="11518" max="11518" width="21.42578125" style="1" customWidth="1"/>
    <col min="11519" max="11519" width="10.140625" style="1" customWidth="1"/>
    <col min="11520" max="11520" width="23" style="1" customWidth="1"/>
    <col min="11521" max="11521" width="5" style="1" customWidth="1"/>
    <col min="11522" max="11522" width="6.42578125" style="1" customWidth="1"/>
    <col min="11523" max="11523" width="18.85546875" style="1" customWidth="1"/>
    <col min="11524" max="11524" width="11.42578125" style="1" customWidth="1"/>
    <col min="11525" max="11525" width="24.85546875" style="1" customWidth="1"/>
    <col min="11526" max="11772" width="9.140625" style="1"/>
    <col min="11773" max="11773" width="9.28515625" style="1" customWidth="1"/>
    <col min="11774" max="11774" width="21.42578125" style="1" customWidth="1"/>
    <col min="11775" max="11775" width="10.140625" style="1" customWidth="1"/>
    <col min="11776" max="11776" width="23" style="1" customWidth="1"/>
    <col min="11777" max="11777" width="5" style="1" customWidth="1"/>
    <col min="11778" max="11778" width="6.42578125" style="1" customWidth="1"/>
    <col min="11779" max="11779" width="18.85546875" style="1" customWidth="1"/>
    <col min="11780" max="11780" width="11.42578125" style="1" customWidth="1"/>
    <col min="11781" max="11781" width="24.85546875" style="1" customWidth="1"/>
    <col min="11782" max="12028" width="9.140625" style="1"/>
    <col min="12029" max="12029" width="9.28515625" style="1" customWidth="1"/>
    <col min="12030" max="12030" width="21.42578125" style="1" customWidth="1"/>
    <col min="12031" max="12031" width="10.140625" style="1" customWidth="1"/>
    <col min="12032" max="12032" width="23" style="1" customWidth="1"/>
    <col min="12033" max="12033" width="5" style="1" customWidth="1"/>
    <col min="12034" max="12034" width="6.42578125" style="1" customWidth="1"/>
    <col min="12035" max="12035" width="18.85546875" style="1" customWidth="1"/>
    <col min="12036" max="12036" width="11.42578125" style="1" customWidth="1"/>
    <col min="12037" max="12037" width="24.85546875" style="1" customWidth="1"/>
    <col min="12038" max="12284" width="9.140625" style="1"/>
    <col min="12285" max="12285" width="9.28515625" style="1" customWidth="1"/>
    <col min="12286" max="12286" width="21.42578125" style="1" customWidth="1"/>
    <col min="12287" max="12287" width="10.140625" style="1" customWidth="1"/>
    <col min="12288" max="12288" width="23" style="1" customWidth="1"/>
    <col min="12289" max="12289" width="5" style="1" customWidth="1"/>
    <col min="12290" max="12290" width="6.42578125" style="1" customWidth="1"/>
    <col min="12291" max="12291" width="18.85546875" style="1" customWidth="1"/>
    <col min="12292" max="12292" width="11.42578125" style="1" customWidth="1"/>
    <col min="12293" max="12293" width="24.85546875" style="1" customWidth="1"/>
    <col min="12294" max="12540" width="9.140625" style="1"/>
    <col min="12541" max="12541" width="9.28515625" style="1" customWidth="1"/>
    <col min="12542" max="12542" width="21.42578125" style="1" customWidth="1"/>
    <col min="12543" max="12543" width="10.140625" style="1" customWidth="1"/>
    <col min="12544" max="12544" width="23" style="1" customWidth="1"/>
    <col min="12545" max="12545" width="5" style="1" customWidth="1"/>
    <col min="12546" max="12546" width="6.42578125" style="1" customWidth="1"/>
    <col min="12547" max="12547" width="18.85546875" style="1" customWidth="1"/>
    <col min="12548" max="12548" width="11.42578125" style="1" customWidth="1"/>
    <col min="12549" max="12549" width="24.85546875" style="1" customWidth="1"/>
    <col min="12550" max="12796" width="9.140625" style="1"/>
    <col min="12797" max="12797" width="9.28515625" style="1" customWidth="1"/>
    <col min="12798" max="12798" width="21.42578125" style="1" customWidth="1"/>
    <col min="12799" max="12799" width="10.140625" style="1" customWidth="1"/>
    <col min="12800" max="12800" width="23" style="1" customWidth="1"/>
    <col min="12801" max="12801" width="5" style="1" customWidth="1"/>
    <col min="12802" max="12802" width="6.42578125" style="1" customWidth="1"/>
    <col min="12803" max="12803" width="18.85546875" style="1" customWidth="1"/>
    <col min="12804" max="12804" width="11.42578125" style="1" customWidth="1"/>
    <col min="12805" max="12805" width="24.85546875" style="1" customWidth="1"/>
    <col min="12806" max="13052" width="9.140625" style="1"/>
    <col min="13053" max="13053" width="9.28515625" style="1" customWidth="1"/>
    <col min="13054" max="13054" width="21.42578125" style="1" customWidth="1"/>
    <col min="13055" max="13055" width="10.140625" style="1" customWidth="1"/>
    <col min="13056" max="13056" width="23" style="1" customWidth="1"/>
    <col min="13057" max="13057" width="5" style="1" customWidth="1"/>
    <col min="13058" max="13058" width="6.42578125" style="1" customWidth="1"/>
    <col min="13059" max="13059" width="18.85546875" style="1" customWidth="1"/>
    <col min="13060" max="13060" width="11.42578125" style="1" customWidth="1"/>
    <col min="13061" max="13061" width="24.85546875" style="1" customWidth="1"/>
    <col min="13062" max="13308" width="9.140625" style="1"/>
    <col min="13309" max="13309" width="9.28515625" style="1" customWidth="1"/>
    <col min="13310" max="13310" width="21.42578125" style="1" customWidth="1"/>
    <col min="13311" max="13311" width="10.140625" style="1" customWidth="1"/>
    <col min="13312" max="13312" width="23" style="1" customWidth="1"/>
    <col min="13313" max="13313" width="5" style="1" customWidth="1"/>
    <col min="13314" max="13314" width="6.42578125" style="1" customWidth="1"/>
    <col min="13315" max="13315" width="18.85546875" style="1" customWidth="1"/>
    <col min="13316" max="13316" width="11.42578125" style="1" customWidth="1"/>
    <col min="13317" max="13317" width="24.85546875" style="1" customWidth="1"/>
    <col min="13318" max="13564" width="9.140625" style="1"/>
    <col min="13565" max="13565" width="9.28515625" style="1" customWidth="1"/>
    <col min="13566" max="13566" width="21.42578125" style="1" customWidth="1"/>
    <col min="13567" max="13567" width="10.140625" style="1" customWidth="1"/>
    <col min="13568" max="13568" width="23" style="1" customWidth="1"/>
    <col min="13569" max="13569" width="5" style="1" customWidth="1"/>
    <col min="13570" max="13570" width="6.42578125" style="1" customWidth="1"/>
    <col min="13571" max="13571" width="18.85546875" style="1" customWidth="1"/>
    <col min="13572" max="13572" width="11.42578125" style="1" customWidth="1"/>
    <col min="13573" max="13573" width="24.85546875" style="1" customWidth="1"/>
    <col min="13574" max="13820" width="9.140625" style="1"/>
    <col min="13821" max="13821" width="9.28515625" style="1" customWidth="1"/>
    <col min="13822" max="13822" width="21.42578125" style="1" customWidth="1"/>
    <col min="13823" max="13823" width="10.140625" style="1" customWidth="1"/>
    <col min="13824" max="13824" width="23" style="1" customWidth="1"/>
    <col min="13825" max="13825" width="5" style="1" customWidth="1"/>
    <col min="13826" max="13826" width="6.42578125" style="1" customWidth="1"/>
    <col min="13827" max="13827" width="18.85546875" style="1" customWidth="1"/>
    <col min="13828" max="13828" width="11.42578125" style="1" customWidth="1"/>
    <col min="13829" max="13829" width="24.85546875" style="1" customWidth="1"/>
    <col min="13830" max="14076" width="9.140625" style="1"/>
    <col min="14077" max="14077" width="9.28515625" style="1" customWidth="1"/>
    <col min="14078" max="14078" width="21.42578125" style="1" customWidth="1"/>
    <col min="14079" max="14079" width="10.140625" style="1" customWidth="1"/>
    <col min="14080" max="14080" width="23" style="1" customWidth="1"/>
    <col min="14081" max="14081" width="5" style="1" customWidth="1"/>
    <col min="14082" max="14082" width="6.42578125" style="1" customWidth="1"/>
    <col min="14083" max="14083" width="18.85546875" style="1" customWidth="1"/>
    <col min="14084" max="14084" width="11.42578125" style="1" customWidth="1"/>
    <col min="14085" max="14085" width="24.85546875" style="1" customWidth="1"/>
    <col min="14086" max="14332" width="9.140625" style="1"/>
    <col min="14333" max="14333" width="9.28515625" style="1" customWidth="1"/>
    <col min="14334" max="14334" width="21.42578125" style="1" customWidth="1"/>
    <col min="14335" max="14335" width="10.140625" style="1" customWidth="1"/>
    <col min="14336" max="14336" width="23" style="1" customWidth="1"/>
    <col min="14337" max="14337" width="5" style="1" customWidth="1"/>
    <col min="14338" max="14338" width="6.42578125" style="1" customWidth="1"/>
    <col min="14339" max="14339" width="18.85546875" style="1" customWidth="1"/>
    <col min="14340" max="14340" width="11.42578125" style="1" customWidth="1"/>
    <col min="14341" max="14341" width="24.85546875" style="1" customWidth="1"/>
    <col min="14342" max="14588" width="9.140625" style="1"/>
    <col min="14589" max="14589" width="9.28515625" style="1" customWidth="1"/>
    <col min="14590" max="14590" width="21.42578125" style="1" customWidth="1"/>
    <col min="14591" max="14591" width="10.140625" style="1" customWidth="1"/>
    <col min="14592" max="14592" width="23" style="1" customWidth="1"/>
    <col min="14593" max="14593" width="5" style="1" customWidth="1"/>
    <col min="14594" max="14594" width="6.42578125" style="1" customWidth="1"/>
    <col min="14595" max="14595" width="18.85546875" style="1" customWidth="1"/>
    <col min="14596" max="14596" width="11.42578125" style="1" customWidth="1"/>
    <col min="14597" max="14597" width="24.85546875" style="1" customWidth="1"/>
    <col min="14598" max="14844" width="9.140625" style="1"/>
    <col min="14845" max="14845" width="9.28515625" style="1" customWidth="1"/>
    <col min="14846" max="14846" width="21.42578125" style="1" customWidth="1"/>
    <col min="14847" max="14847" width="10.140625" style="1" customWidth="1"/>
    <col min="14848" max="14848" width="23" style="1" customWidth="1"/>
    <col min="14849" max="14849" width="5" style="1" customWidth="1"/>
    <col min="14850" max="14850" width="6.42578125" style="1" customWidth="1"/>
    <col min="14851" max="14851" width="18.85546875" style="1" customWidth="1"/>
    <col min="14852" max="14852" width="11.42578125" style="1" customWidth="1"/>
    <col min="14853" max="14853" width="24.85546875" style="1" customWidth="1"/>
    <col min="14854" max="15100" width="9.140625" style="1"/>
    <col min="15101" max="15101" width="9.28515625" style="1" customWidth="1"/>
    <col min="15102" max="15102" width="21.42578125" style="1" customWidth="1"/>
    <col min="15103" max="15103" width="10.140625" style="1" customWidth="1"/>
    <col min="15104" max="15104" width="23" style="1" customWidth="1"/>
    <col min="15105" max="15105" width="5" style="1" customWidth="1"/>
    <col min="15106" max="15106" width="6.42578125" style="1" customWidth="1"/>
    <col min="15107" max="15107" width="18.85546875" style="1" customWidth="1"/>
    <col min="15108" max="15108" width="11.42578125" style="1" customWidth="1"/>
    <col min="15109" max="15109" width="24.85546875" style="1" customWidth="1"/>
    <col min="15110" max="15356" width="9.140625" style="1"/>
    <col min="15357" max="15357" width="9.28515625" style="1" customWidth="1"/>
    <col min="15358" max="15358" width="21.42578125" style="1" customWidth="1"/>
    <col min="15359" max="15359" width="10.140625" style="1" customWidth="1"/>
    <col min="15360" max="15360" width="23" style="1" customWidth="1"/>
    <col min="15361" max="15361" width="5" style="1" customWidth="1"/>
    <col min="15362" max="15362" width="6.42578125" style="1" customWidth="1"/>
    <col min="15363" max="15363" width="18.85546875" style="1" customWidth="1"/>
    <col min="15364" max="15364" width="11.42578125" style="1" customWidth="1"/>
    <col min="15365" max="15365" width="24.85546875" style="1" customWidth="1"/>
    <col min="15366" max="15612" width="9.140625" style="1"/>
    <col min="15613" max="15613" width="9.28515625" style="1" customWidth="1"/>
    <col min="15614" max="15614" width="21.42578125" style="1" customWidth="1"/>
    <col min="15615" max="15615" width="10.140625" style="1" customWidth="1"/>
    <col min="15616" max="15616" width="23" style="1" customWidth="1"/>
    <col min="15617" max="15617" width="5" style="1" customWidth="1"/>
    <col min="15618" max="15618" width="6.42578125" style="1" customWidth="1"/>
    <col min="15619" max="15619" width="18.85546875" style="1" customWidth="1"/>
    <col min="15620" max="15620" width="11.42578125" style="1" customWidth="1"/>
    <col min="15621" max="15621" width="24.85546875" style="1" customWidth="1"/>
    <col min="15622" max="15868" width="9.140625" style="1"/>
    <col min="15869" max="15869" width="9.28515625" style="1" customWidth="1"/>
    <col min="15870" max="15870" width="21.42578125" style="1" customWidth="1"/>
    <col min="15871" max="15871" width="10.140625" style="1" customWidth="1"/>
    <col min="15872" max="15872" width="23" style="1" customWidth="1"/>
    <col min="15873" max="15873" width="5" style="1" customWidth="1"/>
    <col min="15874" max="15874" width="6.42578125" style="1" customWidth="1"/>
    <col min="15875" max="15875" width="18.85546875" style="1" customWidth="1"/>
    <col min="15876" max="15876" width="11.42578125" style="1" customWidth="1"/>
    <col min="15877" max="15877" width="24.85546875" style="1" customWidth="1"/>
    <col min="15878" max="16124" width="9.140625" style="1"/>
    <col min="16125" max="16125" width="9.28515625" style="1" customWidth="1"/>
    <col min="16126" max="16126" width="21.42578125" style="1" customWidth="1"/>
    <col min="16127" max="16127" width="10.140625" style="1" customWidth="1"/>
    <col min="16128" max="16128" width="23" style="1" customWidth="1"/>
    <col min="16129" max="16129" width="5" style="1" customWidth="1"/>
    <col min="16130" max="16130" width="6.42578125" style="1" customWidth="1"/>
    <col min="16131" max="16131" width="18.85546875" style="1" customWidth="1"/>
    <col min="16132" max="16132" width="11.42578125" style="1" customWidth="1"/>
    <col min="16133" max="16133" width="24.85546875" style="1" customWidth="1"/>
    <col min="16134" max="16384" width="9.140625" style="1"/>
  </cols>
  <sheetData>
    <row r="1" spans="1:191" ht="23.25" customHeight="1">
      <c r="A1" s="98" t="s">
        <v>0</v>
      </c>
      <c r="B1" s="98"/>
      <c r="C1" s="98"/>
      <c r="D1" s="98"/>
      <c r="E1" s="9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</row>
    <row r="2" spans="1:191" ht="21">
      <c r="A2" s="98" t="s">
        <v>242</v>
      </c>
      <c r="B2" s="98"/>
      <c r="C2" s="98"/>
      <c r="D2" s="98"/>
      <c r="E2" s="9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</row>
    <row r="3" spans="1:191" ht="21">
      <c r="A3" s="98" t="s">
        <v>263</v>
      </c>
      <c r="B3" s="98"/>
      <c r="C3" s="98"/>
      <c r="D3" s="98"/>
      <c r="E3" s="9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</row>
    <row r="4" spans="1:191" ht="23.25" customHeight="1">
      <c r="A4" s="99"/>
      <c r="B4" s="100"/>
      <c r="C4" s="101"/>
      <c r="D4" s="102"/>
      <c r="E4" s="102"/>
    </row>
    <row r="5" spans="1:191" s="4" customFormat="1" ht="23.25" customHeight="1">
      <c r="A5" s="103" t="s">
        <v>1</v>
      </c>
      <c r="B5" s="103" t="s">
        <v>15</v>
      </c>
      <c r="C5" s="104" t="s">
        <v>93</v>
      </c>
      <c r="D5" s="105"/>
      <c r="E5" s="106"/>
    </row>
    <row r="6" spans="1:191" s="4" customFormat="1" ht="21" customHeight="1">
      <c r="A6" s="107"/>
      <c r="B6" s="108"/>
      <c r="C6" s="109" t="s">
        <v>221</v>
      </c>
      <c r="D6" s="110"/>
      <c r="E6" s="106"/>
    </row>
    <row r="7" spans="1:191" s="4" customFormat="1" ht="23.25" customHeight="1">
      <c r="A7" s="111"/>
      <c r="B7" s="108"/>
      <c r="C7" s="112" t="s">
        <v>74</v>
      </c>
      <c r="D7" s="112" t="s">
        <v>75</v>
      </c>
      <c r="E7" s="106"/>
    </row>
    <row r="8" spans="1:191" s="4" customFormat="1" ht="23.25" customHeight="1">
      <c r="A8" s="113"/>
      <c r="B8" s="114"/>
      <c r="C8" s="115" t="s">
        <v>83</v>
      </c>
      <c r="D8" s="40" t="s">
        <v>84</v>
      </c>
      <c r="E8" s="106"/>
    </row>
    <row r="9" spans="1:191" s="26" customFormat="1" ht="23.25" customHeight="1">
      <c r="A9" s="116">
        <v>1</v>
      </c>
      <c r="B9" s="117" t="s">
        <v>244</v>
      </c>
      <c r="C9" s="56">
        <v>1</v>
      </c>
      <c r="D9" s="49">
        <v>29817.5</v>
      </c>
      <c r="E9" s="101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</row>
    <row r="10" spans="1:191" s="26" customFormat="1" ht="23.25" customHeight="1">
      <c r="A10" s="116">
        <v>2</v>
      </c>
      <c r="B10" s="118" t="s">
        <v>248</v>
      </c>
      <c r="C10" s="56">
        <v>4</v>
      </c>
      <c r="D10" s="49">
        <v>1451819.94</v>
      </c>
      <c r="E10" s="119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</row>
    <row r="11" spans="1:191" s="26" customFormat="1" ht="23.25" customHeight="1">
      <c r="A11" s="116">
        <v>3</v>
      </c>
      <c r="B11" s="120" t="s">
        <v>250</v>
      </c>
      <c r="C11" s="56">
        <v>1</v>
      </c>
      <c r="D11" s="49">
        <v>151532</v>
      </c>
      <c r="E11" s="121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</row>
    <row r="12" spans="1:191" s="26" customFormat="1" ht="23.25" customHeight="1">
      <c r="A12" s="116">
        <v>4</v>
      </c>
      <c r="B12" s="122" t="s">
        <v>251</v>
      </c>
      <c r="C12" s="56">
        <v>1</v>
      </c>
      <c r="D12" s="49">
        <v>193830.58</v>
      </c>
      <c r="E12" s="121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</row>
    <row r="13" spans="1:191" s="26" customFormat="1" ht="23.25" customHeight="1">
      <c r="A13" s="116">
        <v>5</v>
      </c>
      <c r="B13" s="120" t="s">
        <v>252</v>
      </c>
      <c r="C13" s="56">
        <v>1</v>
      </c>
      <c r="D13" s="49">
        <v>206473.67</v>
      </c>
      <c r="E13" s="102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</row>
    <row r="14" spans="1:191" s="26" customFormat="1" ht="23.25" customHeight="1">
      <c r="A14" s="116">
        <v>6</v>
      </c>
      <c r="B14" s="120" t="s">
        <v>253</v>
      </c>
      <c r="C14" s="56">
        <v>2</v>
      </c>
      <c r="D14" s="49">
        <v>871520</v>
      </c>
      <c r="E14" s="121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</row>
    <row r="15" spans="1:191" s="26" customFormat="1" ht="23.25" customHeight="1">
      <c r="A15" s="116">
        <v>7</v>
      </c>
      <c r="B15" s="120" t="s">
        <v>256</v>
      </c>
      <c r="C15" s="56">
        <v>1</v>
      </c>
      <c r="D15" s="49">
        <v>118371</v>
      </c>
      <c r="E15" s="123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</row>
    <row r="16" spans="1:191" s="26" customFormat="1" ht="23.25" customHeight="1">
      <c r="A16" s="116">
        <v>8</v>
      </c>
      <c r="B16" s="120" t="s">
        <v>262</v>
      </c>
      <c r="C16" s="56">
        <v>1</v>
      </c>
      <c r="D16" s="49">
        <v>144096</v>
      </c>
      <c r="E16" s="121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</row>
    <row r="17" spans="1:191" s="26" customFormat="1" ht="23.25" customHeight="1">
      <c r="A17" s="116">
        <v>9</v>
      </c>
      <c r="B17" s="118" t="s">
        <v>243</v>
      </c>
      <c r="C17" s="56">
        <v>1</v>
      </c>
      <c r="D17" s="49">
        <v>208764</v>
      </c>
      <c r="E17" s="102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</row>
    <row r="18" spans="1:191" s="26" customFormat="1" ht="23.25" customHeight="1">
      <c r="A18" s="116">
        <v>10</v>
      </c>
      <c r="B18" s="124" t="s">
        <v>245</v>
      </c>
      <c r="C18" s="56">
        <v>1</v>
      </c>
      <c r="D18" s="49">
        <v>11000</v>
      </c>
      <c r="E18" s="125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</row>
    <row r="19" spans="1:191" s="26" customFormat="1" ht="23.25" customHeight="1">
      <c r="A19" s="116">
        <v>11</v>
      </c>
      <c r="B19" s="118" t="s">
        <v>246</v>
      </c>
      <c r="C19" s="56">
        <v>1</v>
      </c>
      <c r="D19" s="49">
        <v>200000</v>
      </c>
      <c r="E19" s="126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</row>
    <row r="20" spans="1:191" s="26" customFormat="1" ht="23.25" customHeight="1">
      <c r="A20" s="116">
        <v>12</v>
      </c>
      <c r="B20" s="118" t="s">
        <v>247</v>
      </c>
      <c r="C20" s="56">
        <v>1</v>
      </c>
      <c r="D20" s="49">
        <v>3198</v>
      </c>
      <c r="E20" s="121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</row>
    <row r="21" spans="1:191" s="26" customFormat="1" ht="23.25" customHeight="1">
      <c r="A21" s="116">
        <v>13</v>
      </c>
      <c r="B21" s="124" t="s">
        <v>249</v>
      </c>
      <c r="C21" s="56">
        <v>1</v>
      </c>
      <c r="D21" s="49">
        <v>182044.57</v>
      </c>
      <c r="E21" s="1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</row>
    <row r="22" spans="1:191" s="26" customFormat="1" ht="23.25" customHeight="1">
      <c r="A22" s="116">
        <v>14</v>
      </c>
      <c r="B22" s="118" t="s">
        <v>254</v>
      </c>
      <c r="C22" s="56">
        <v>1</v>
      </c>
      <c r="D22" s="49">
        <v>200000</v>
      </c>
      <c r="E22" s="128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</row>
    <row r="23" spans="1:191" s="26" customFormat="1" ht="23.25" customHeight="1">
      <c r="A23" s="116">
        <v>15</v>
      </c>
      <c r="B23" s="120" t="s">
        <v>255</v>
      </c>
      <c r="C23" s="56">
        <v>1</v>
      </c>
      <c r="D23" s="49">
        <v>531732</v>
      </c>
      <c r="E23" s="102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</row>
    <row r="24" spans="1:191" s="26" customFormat="1" ht="23.25" customHeight="1">
      <c r="A24" s="116">
        <v>16</v>
      </c>
      <c r="B24" s="129" t="s">
        <v>257</v>
      </c>
      <c r="C24" s="56">
        <v>1</v>
      </c>
      <c r="D24" s="49">
        <v>324280</v>
      </c>
      <c r="E24" s="102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</row>
    <row r="25" spans="1:191" s="26" customFormat="1" ht="23.25" customHeight="1">
      <c r="A25" s="116">
        <v>17</v>
      </c>
      <c r="B25" s="117" t="s">
        <v>258</v>
      </c>
      <c r="C25" s="56">
        <v>1</v>
      </c>
      <c r="D25" s="49">
        <v>529760</v>
      </c>
      <c r="E25" s="121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</row>
    <row r="26" spans="1:191" s="26" customFormat="1" ht="23.25" customHeight="1">
      <c r="A26" s="116">
        <v>18</v>
      </c>
      <c r="B26" s="130" t="s">
        <v>259</v>
      </c>
      <c r="C26" s="56">
        <v>1</v>
      </c>
      <c r="D26" s="49">
        <v>104879.77</v>
      </c>
      <c r="E26" s="131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</row>
    <row r="27" spans="1:191" s="26" customFormat="1" ht="23.25" customHeight="1">
      <c r="A27" s="116">
        <v>19</v>
      </c>
      <c r="B27" s="124" t="s">
        <v>260</v>
      </c>
      <c r="C27" s="56">
        <v>1</v>
      </c>
      <c r="D27" s="49">
        <v>513940</v>
      </c>
      <c r="E27" s="102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</row>
    <row r="28" spans="1:191" s="26" customFormat="1" ht="23.25" customHeight="1">
      <c r="A28" s="132" t="s">
        <v>261</v>
      </c>
      <c r="B28" s="132"/>
      <c r="C28" s="133">
        <f>SUM(C9:C27)</f>
        <v>23</v>
      </c>
      <c r="D28" s="134">
        <f>SUM(D9:D27)</f>
        <v>5977059.0299999993</v>
      </c>
      <c r="E28" s="119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3"/>
      <c r="FB28" s="83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3"/>
      <c r="GF28" s="83"/>
      <c r="GG28" s="83"/>
      <c r="GH28" s="83"/>
      <c r="GI28" s="83"/>
    </row>
    <row r="29" spans="1:191" s="26" customFormat="1" ht="23.25" customHeight="1">
      <c r="A29" s="135"/>
      <c r="B29" s="135"/>
      <c r="C29" s="135"/>
      <c r="D29" s="135"/>
      <c r="E29" s="13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3"/>
      <c r="FB29" s="83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3"/>
      <c r="GF29" s="83"/>
      <c r="GG29" s="83"/>
      <c r="GH29" s="83"/>
      <c r="GI29" s="83"/>
    </row>
    <row r="30" spans="1:191" s="26" customFormat="1" ht="23.25" customHeight="1"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3"/>
      <c r="FB30" s="83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3"/>
      <c r="GF30" s="83"/>
      <c r="GG30" s="83"/>
      <c r="GH30" s="83"/>
      <c r="GI30" s="83"/>
    </row>
    <row r="31" spans="1:191" s="26" customFormat="1" ht="23.25" customHeight="1">
      <c r="E31" s="27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</row>
    <row r="32" spans="1:191" s="26" customFormat="1" ht="23.25" customHeight="1">
      <c r="E32" s="27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</row>
    <row r="33" spans="5:191" s="26" customFormat="1" ht="23.25" customHeight="1">
      <c r="E33" s="27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</row>
    <row r="34" spans="5:191" s="26" customFormat="1" ht="23.25" customHeight="1">
      <c r="E34" s="8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</row>
    <row r="35" spans="5:191" s="26" customFormat="1" ht="23.25" customHeight="1">
      <c r="E35" s="13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</row>
    <row r="36" spans="5:191" s="26" customFormat="1" ht="23.25" customHeight="1"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</row>
    <row r="37" spans="5:191" s="26" customFormat="1" ht="23.25" customHeight="1">
      <c r="E37" s="84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</row>
    <row r="38" spans="5:191" s="26" customFormat="1" ht="23.25" customHeight="1">
      <c r="E38" s="1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</row>
    <row r="39" spans="5:191" s="26" customFormat="1" ht="23.25" customHeight="1">
      <c r="E39" s="80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81"/>
      <c r="CY39" s="81"/>
      <c r="CZ39" s="81"/>
      <c r="DA39" s="81"/>
      <c r="DB39" s="81"/>
      <c r="DC39" s="81"/>
      <c r="DD39" s="81"/>
      <c r="DE39" s="81"/>
      <c r="DF39" s="81"/>
      <c r="DG39" s="81"/>
      <c r="DH39" s="81"/>
      <c r="DI39" s="81"/>
      <c r="DJ39" s="81"/>
      <c r="DK39" s="81"/>
      <c r="DL39" s="81"/>
      <c r="DM39" s="81"/>
      <c r="DN39" s="81"/>
      <c r="DO39" s="81"/>
      <c r="DP39" s="81"/>
      <c r="DQ39" s="81"/>
      <c r="DR39" s="81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</row>
    <row r="40" spans="5:191" s="26" customFormat="1" ht="23.25" customHeight="1"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</row>
    <row r="41" spans="5:191" s="26" customFormat="1" ht="23.25" customHeight="1">
      <c r="E41" s="1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</row>
    <row r="42" spans="5:191" s="26" customFormat="1" ht="23.25" customHeight="1"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</row>
    <row r="43" spans="5:191" s="26" customFormat="1" ht="23.25" customHeight="1">
      <c r="E43" s="27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</row>
    <row r="44" spans="5:191" s="26" customFormat="1" ht="23.25" customHeight="1">
      <c r="E44" s="27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</row>
    <row r="45" spans="5:191" s="26" customFormat="1" ht="23.25" customHeight="1">
      <c r="E45" s="27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</row>
    <row r="46" spans="5:191" s="26" customFormat="1" ht="23.25" customHeight="1">
      <c r="E46" s="81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</row>
    <row r="47" spans="5:191" s="26" customFormat="1" ht="23.25" customHeight="1">
      <c r="E47" s="25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</row>
    <row r="48" spans="5:191" s="26" customFormat="1" ht="23.25" customHeight="1"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</row>
    <row r="49" spans="5:191" s="26" customFormat="1" ht="23.25" customHeight="1">
      <c r="E49" s="27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</row>
    <row r="50" spans="5:191" s="26" customFormat="1" ht="23.25" customHeight="1">
      <c r="E50" s="25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</row>
    <row r="51" spans="5:191" s="26" customFormat="1" ht="23.25" customHeight="1">
      <c r="E51" s="27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</row>
    <row r="52" spans="5:191" s="26" customFormat="1" ht="23.25" customHeight="1"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</row>
    <row r="53" spans="5:191" s="26" customFormat="1" ht="23.25" customHeight="1">
      <c r="E53" s="27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</row>
    <row r="54" spans="5:191" s="26" customFormat="1" ht="23.25" customHeight="1">
      <c r="E54" s="27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</row>
    <row r="55" spans="5:191" s="26" customFormat="1" ht="23.25" customHeight="1"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</row>
    <row r="56" spans="5:191" s="26" customFormat="1" ht="23.25" customHeight="1"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</row>
    <row r="57" spans="5:191" s="26" customFormat="1" ht="23.25" customHeight="1">
      <c r="E57" s="24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</row>
    <row r="58" spans="5:191" s="26" customFormat="1" ht="23.25" customHeight="1">
      <c r="E58" s="86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</row>
    <row r="59" spans="5:191" s="26" customFormat="1" ht="23.25" customHeight="1"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</row>
    <row r="60" spans="5:191" s="26" customFormat="1" ht="23.25" customHeight="1">
      <c r="E60" s="25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</row>
    <row r="61" spans="5:191" s="26" customFormat="1" ht="23.25" customHeight="1"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</row>
    <row r="62" spans="5:191" s="25" customFormat="1" ht="23.25" customHeight="1">
      <c r="E62" s="27"/>
    </row>
    <row r="63" spans="5:191" s="25" customFormat="1" ht="23.25" customHeight="1">
      <c r="E63" s="27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</row>
    <row r="64" spans="5:191" s="25" customFormat="1" ht="23.25" customHeight="1">
      <c r="E64" s="27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</row>
    <row r="65" spans="3:122" s="25" customFormat="1" ht="23.25" customHeight="1">
      <c r="E65" s="1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</row>
    <row r="66" spans="3:122" ht="23.25" customHeight="1">
      <c r="C66" s="87"/>
      <c r="D66" s="88"/>
    </row>
  </sheetData>
  <sheetProtection algorithmName="SHA-512" hashValue="RtUXRk480m54jtYIf/7xSnHtFcHfjSGy3muKaaz6S1GQJZpqkCngWwDWLOpn9CAmOlNk2hveOmIbRsycGGGBeQ==" saltValue="n/M8zJHjXe5k2KBaUqLrzw==" spinCount="100000" sheet="1" objects="1" scenarios="1"/>
  <mergeCells count="6">
    <mergeCell ref="A28:B28"/>
    <mergeCell ref="A1:E1"/>
    <mergeCell ref="A2:E2"/>
    <mergeCell ref="A3:E3"/>
    <mergeCell ref="C5:D5"/>
    <mergeCell ref="C6:D6"/>
  </mergeCells>
  <pageMargins left="0.78" right="0.15748031496062992" top="0.43307086614173229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6E323-CE8A-41BB-8C4D-09CA803170F5}">
  <dimension ref="A1:BY51"/>
  <sheetViews>
    <sheetView view="pageBreakPreview" zoomScaleNormal="100" zoomScaleSheetLayoutView="100" workbookViewId="0">
      <pane xSplit="28" ySplit="7" topLeftCell="AC8" activePane="bottomRight" state="frozen"/>
      <selection pane="topRight" activeCell="AC1" sqref="AC1"/>
      <selection pane="bottomLeft" activeCell="A8" sqref="A8"/>
      <selection pane="bottomRight" activeCell="S10" sqref="S10"/>
    </sheetView>
  </sheetViews>
  <sheetFormatPr defaultColWidth="3.7109375" defaultRowHeight="23.25" customHeight="1" outlineLevelRow="3"/>
  <cols>
    <col min="1" max="1" width="6.42578125" style="2" customWidth="1"/>
    <col min="2" max="2" width="8.7109375" style="3" customWidth="1"/>
    <col min="3" max="3" width="10.28515625" style="3" customWidth="1"/>
    <col min="4" max="4" width="13.28515625" style="3" customWidth="1"/>
    <col min="5" max="5" width="16.42578125" style="4" hidden="1" customWidth="1"/>
    <col min="6" max="6" width="10.42578125" style="4" hidden="1" customWidth="1"/>
    <col min="7" max="7" width="11.85546875" style="4" hidden="1" customWidth="1"/>
    <col min="8" max="8" width="12.7109375" style="4" hidden="1" customWidth="1"/>
    <col min="9" max="9" width="12" style="4" hidden="1" customWidth="1"/>
    <col min="10" max="10" width="9.7109375" style="4" hidden="1" customWidth="1"/>
    <col min="11" max="11" width="11.140625" style="3" hidden="1" customWidth="1"/>
    <col min="12" max="12" width="8.85546875" style="14" hidden="1" customWidth="1"/>
    <col min="13" max="13" width="11.42578125" style="4" hidden="1" customWidth="1"/>
    <col min="14" max="14" width="9.85546875" style="3" hidden="1" customWidth="1"/>
    <col min="15" max="15" width="13.42578125" style="3" hidden="1" customWidth="1"/>
    <col min="16" max="16" width="9.5703125" style="3" hidden="1" customWidth="1"/>
    <col min="17" max="17" width="20.140625" style="3" customWidth="1"/>
    <col min="18" max="18" width="11.5703125" style="3" customWidth="1"/>
    <col min="19" max="19" width="17.85546875" style="3" bestFit="1" customWidth="1"/>
    <col min="20" max="20" width="9.42578125" style="6" hidden="1" customWidth="1"/>
    <col min="21" max="21" width="15.42578125" style="6" hidden="1" customWidth="1"/>
    <col min="22" max="22" width="11.7109375" style="15" hidden="1" customWidth="1"/>
    <col min="23" max="23" width="11.140625" style="22" hidden="1" customWidth="1"/>
    <col min="24" max="24" width="5.7109375" style="8" hidden="1" customWidth="1"/>
    <col min="25" max="25" width="7.5703125" style="8" hidden="1" customWidth="1"/>
    <col min="26" max="26" width="5.7109375" style="8" hidden="1" customWidth="1"/>
    <col min="27" max="27" width="6" style="8" hidden="1" customWidth="1"/>
    <col min="28" max="28" width="1.42578125" style="16" hidden="1" customWidth="1"/>
    <col min="29" max="29" width="6.85546875" style="15" bestFit="1" customWidth="1"/>
    <col min="30" max="30" width="12.5703125" style="15" customWidth="1"/>
    <col min="31" max="31" width="14.42578125" style="15" hidden="1" customWidth="1"/>
    <col min="32" max="35" width="13.28515625" style="15" customWidth="1"/>
    <col min="36" max="37" width="12.85546875" style="15" hidden="1" customWidth="1"/>
    <col min="38" max="39" width="16.140625" style="15" hidden="1" customWidth="1"/>
    <col min="40" max="40" width="10.42578125" style="15" hidden="1" customWidth="1"/>
    <col min="41" max="41" width="12.7109375" style="17" hidden="1" customWidth="1"/>
    <col min="42" max="42" width="15" style="17" hidden="1" customWidth="1"/>
    <col min="43" max="43" width="8.28515625" style="15" customWidth="1"/>
    <col min="44" max="44" width="11.5703125" style="15" customWidth="1"/>
    <col min="45" max="45" width="16.28515625" style="15" hidden="1" customWidth="1"/>
    <col min="46" max="48" width="13.140625" style="15" customWidth="1"/>
    <col min="49" max="49" width="13.140625" style="18" customWidth="1"/>
    <col min="50" max="50" width="6.7109375" style="18" customWidth="1"/>
    <col min="51" max="51" width="12.42578125" style="18" customWidth="1"/>
    <col min="52" max="52" width="5.85546875" style="18" customWidth="1"/>
    <col min="53" max="53" width="12.7109375" style="18" bestFit="1" customWidth="1"/>
    <col min="54" max="54" width="6.85546875" style="18" bestFit="1" customWidth="1"/>
    <col min="55" max="55" width="11.5703125" style="18" bestFit="1" customWidth="1"/>
    <col min="56" max="56" width="5.85546875" style="18" customWidth="1"/>
    <col min="57" max="57" width="14.5703125" style="18" bestFit="1" customWidth="1"/>
    <col min="58" max="58" width="5.85546875" style="18" customWidth="1"/>
    <col min="59" max="59" width="14.5703125" style="18" bestFit="1" customWidth="1"/>
    <col min="60" max="60" width="6.85546875" style="18" bestFit="1" customWidth="1"/>
    <col min="61" max="61" width="12.7109375" style="1" bestFit="1" customWidth="1"/>
    <col min="62" max="62" width="5.85546875" style="1" customWidth="1"/>
    <col min="63" max="63" width="15.5703125" style="1" customWidth="1"/>
    <col min="64" max="64" width="6.5703125" style="19" customWidth="1"/>
    <col min="65" max="65" width="12.7109375" style="1" customWidth="1"/>
    <col min="66" max="66" width="6.42578125" style="1" hidden="1" customWidth="1"/>
    <col min="67" max="67" width="14.42578125" style="1" hidden="1" customWidth="1"/>
    <col min="68" max="68" width="9.85546875" style="1" hidden="1" customWidth="1"/>
    <col min="69" max="69" width="12.42578125" style="20" hidden="1" customWidth="1"/>
    <col min="70" max="70" width="10.140625" style="19" hidden="1" customWidth="1"/>
    <col min="71" max="71" width="16.42578125" style="1" hidden="1" customWidth="1"/>
    <col min="72" max="72" width="6.85546875" style="1" hidden="1" customWidth="1"/>
    <col min="73" max="73" width="12.42578125" style="1" hidden="1" customWidth="1"/>
    <col min="74" max="74" width="7.28515625" style="1" customWidth="1"/>
    <col min="75" max="75" width="18.7109375" style="12" customWidth="1"/>
    <col min="76" max="76" width="11.28515625" style="1" bestFit="1" customWidth="1"/>
    <col min="77" max="249" width="10.28515625" style="1" customWidth="1"/>
    <col min="250" max="256" width="3.7109375" style="1"/>
    <col min="257" max="257" width="6.42578125" style="1" customWidth="1"/>
    <col min="258" max="258" width="8.7109375" style="1" customWidth="1"/>
    <col min="259" max="259" width="11.5703125" style="1" bestFit="1" customWidth="1"/>
    <col min="260" max="260" width="15.28515625" style="1" bestFit="1" customWidth="1"/>
    <col min="261" max="272" width="0" style="1" hidden="1" customWidth="1"/>
    <col min="273" max="273" width="22.5703125" style="1" customWidth="1"/>
    <col min="274" max="274" width="17.85546875" style="1" bestFit="1" customWidth="1"/>
    <col min="275" max="275" width="22.140625" style="1" bestFit="1" customWidth="1"/>
    <col min="276" max="278" width="0" style="1" hidden="1" customWidth="1"/>
    <col min="279" max="279" width="11.28515625" style="1" customWidth="1"/>
    <col min="280" max="284" width="0" style="1" hidden="1" customWidth="1"/>
    <col min="285" max="285" width="7.42578125" style="1" bestFit="1" customWidth="1"/>
    <col min="286" max="286" width="15.28515625" style="1" bestFit="1" customWidth="1"/>
    <col min="287" max="288" width="0" style="1" hidden="1" customWidth="1"/>
    <col min="289" max="289" width="15.28515625" style="1" bestFit="1" customWidth="1"/>
    <col min="290" max="290" width="15.28515625" style="1" customWidth="1"/>
    <col min="291" max="298" width="0" style="1" hidden="1" customWidth="1"/>
    <col min="299" max="299" width="8.28515625" style="1" bestFit="1" customWidth="1"/>
    <col min="300" max="300" width="14.5703125" style="1" bestFit="1" customWidth="1"/>
    <col min="301" max="302" width="0" style="1" hidden="1" customWidth="1"/>
    <col min="303" max="303" width="14.5703125" style="1" bestFit="1" customWidth="1"/>
    <col min="304" max="304" width="15.5703125" style="1" bestFit="1" customWidth="1"/>
    <col min="305" max="315" width="0" style="1" hidden="1" customWidth="1"/>
    <col min="316" max="316" width="6.85546875" style="1" bestFit="1" customWidth="1"/>
    <col min="317" max="317" width="12.42578125" style="1" bestFit="1" customWidth="1"/>
    <col min="318" max="319" width="0" style="1" hidden="1" customWidth="1"/>
    <col min="320" max="320" width="6.5703125" style="1" customWidth="1"/>
    <col min="321" max="321" width="12.7109375" style="1" bestFit="1" customWidth="1"/>
    <col min="322" max="329" width="0" style="1" hidden="1" customWidth="1"/>
    <col min="330" max="330" width="7.28515625" style="1" customWidth="1"/>
    <col min="331" max="331" width="22.7109375" style="1" customWidth="1"/>
    <col min="332" max="505" width="10.28515625" style="1" customWidth="1"/>
    <col min="506" max="512" width="3.7109375" style="1"/>
    <col min="513" max="513" width="6.42578125" style="1" customWidth="1"/>
    <col min="514" max="514" width="8.7109375" style="1" customWidth="1"/>
    <col min="515" max="515" width="11.5703125" style="1" bestFit="1" customWidth="1"/>
    <col min="516" max="516" width="15.28515625" style="1" bestFit="1" customWidth="1"/>
    <col min="517" max="528" width="0" style="1" hidden="1" customWidth="1"/>
    <col min="529" max="529" width="22.5703125" style="1" customWidth="1"/>
    <col min="530" max="530" width="17.85546875" style="1" bestFit="1" customWidth="1"/>
    <col min="531" max="531" width="22.140625" style="1" bestFit="1" customWidth="1"/>
    <col min="532" max="534" width="0" style="1" hidden="1" customWidth="1"/>
    <col min="535" max="535" width="11.28515625" style="1" customWidth="1"/>
    <col min="536" max="540" width="0" style="1" hidden="1" customWidth="1"/>
    <col min="541" max="541" width="7.42578125" style="1" bestFit="1" customWidth="1"/>
    <col min="542" max="542" width="15.28515625" style="1" bestFit="1" customWidth="1"/>
    <col min="543" max="544" width="0" style="1" hidden="1" customWidth="1"/>
    <col min="545" max="545" width="15.28515625" style="1" bestFit="1" customWidth="1"/>
    <col min="546" max="546" width="15.28515625" style="1" customWidth="1"/>
    <col min="547" max="554" width="0" style="1" hidden="1" customWidth="1"/>
    <col min="555" max="555" width="8.28515625" style="1" bestFit="1" customWidth="1"/>
    <col min="556" max="556" width="14.5703125" style="1" bestFit="1" customWidth="1"/>
    <col min="557" max="558" width="0" style="1" hidden="1" customWidth="1"/>
    <col min="559" max="559" width="14.5703125" style="1" bestFit="1" customWidth="1"/>
    <col min="560" max="560" width="15.5703125" style="1" bestFit="1" customWidth="1"/>
    <col min="561" max="571" width="0" style="1" hidden="1" customWidth="1"/>
    <col min="572" max="572" width="6.85546875" style="1" bestFit="1" customWidth="1"/>
    <col min="573" max="573" width="12.42578125" style="1" bestFit="1" customWidth="1"/>
    <col min="574" max="575" width="0" style="1" hidden="1" customWidth="1"/>
    <col min="576" max="576" width="6.5703125" style="1" customWidth="1"/>
    <col min="577" max="577" width="12.7109375" style="1" bestFit="1" customWidth="1"/>
    <col min="578" max="585" width="0" style="1" hidden="1" customWidth="1"/>
    <col min="586" max="586" width="7.28515625" style="1" customWidth="1"/>
    <col min="587" max="587" width="22.7109375" style="1" customWidth="1"/>
    <col min="588" max="761" width="10.28515625" style="1" customWidth="1"/>
    <col min="762" max="768" width="3.7109375" style="1"/>
    <col min="769" max="769" width="6.42578125" style="1" customWidth="1"/>
    <col min="770" max="770" width="8.7109375" style="1" customWidth="1"/>
    <col min="771" max="771" width="11.5703125" style="1" bestFit="1" customWidth="1"/>
    <col min="772" max="772" width="15.28515625" style="1" bestFit="1" customWidth="1"/>
    <col min="773" max="784" width="0" style="1" hidden="1" customWidth="1"/>
    <col min="785" max="785" width="22.5703125" style="1" customWidth="1"/>
    <col min="786" max="786" width="17.85546875" style="1" bestFit="1" customWidth="1"/>
    <col min="787" max="787" width="22.140625" style="1" bestFit="1" customWidth="1"/>
    <col min="788" max="790" width="0" style="1" hidden="1" customWidth="1"/>
    <col min="791" max="791" width="11.28515625" style="1" customWidth="1"/>
    <col min="792" max="796" width="0" style="1" hidden="1" customWidth="1"/>
    <col min="797" max="797" width="7.42578125" style="1" bestFit="1" customWidth="1"/>
    <col min="798" max="798" width="15.28515625" style="1" bestFit="1" customWidth="1"/>
    <col min="799" max="800" width="0" style="1" hidden="1" customWidth="1"/>
    <col min="801" max="801" width="15.28515625" style="1" bestFit="1" customWidth="1"/>
    <col min="802" max="802" width="15.28515625" style="1" customWidth="1"/>
    <col min="803" max="810" width="0" style="1" hidden="1" customWidth="1"/>
    <col min="811" max="811" width="8.28515625" style="1" bestFit="1" customWidth="1"/>
    <col min="812" max="812" width="14.5703125" style="1" bestFit="1" customWidth="1"/>
    <col min="813" max="814" width="0" style="1" hidden="1" customWidth="1"/>
    <col min="815" max="815" width="14.5703125" style="1" bestFit="1" customWidth="1"/>
    <col min="816" max="816" width="15.5703125" style="1" bestFit="1" customWidth="1"/>
    <col min="817" max="827" width="0" style="1" hidden="1" customWidth="1"/>
    <col min="828" max="828" width="6.85546875" style="1" bestFit="1" customWidth="1"/>
    <col min="829" max="829" width="12.42578125" style="1" bestFit="1" customWidth="1"/>
    <col min="830" max="831" width="0" style="1" hidden="1" customWidth="1"/>
    <col min="832" max="832" width="6.5703125" style="1" customWidth="1"/>
    <col min="833" max="833" width="12.7109375" style="1" bestFit="1" customWidth="1"/>
    <col min="834" max="841" width="0" style="1" hidden="1" customWidth="1"/>
    <col min="842" max="842" width="7.28515625" style="1" customWidth="1"/>
    <col min="843" max="843" width="22.7109375" style="1" customWidth="1"/>
    <col min="844" max="1017" width="10.28515625" style="1" customWidth="1"/>
    <col min="1018" max="1024" width="3.7109375" style="1"/>
    <col min="1025" max="1025" width="6.42578125" style="1" customWidth="1"/>
    <col min="1026" max="1026" width="8.7109375" style="1" customWidth="1"/>
    <col min="1027" max="1027" width="11.5703125" style="1" bestFit="1" customWidth="1"/>
    <col min="1028" max="1028" width="15.28515625" style="1" bestFit="1" customWidth="1"/>
    <col min="1029" max="1040" width="0" style="1" hidden="1" customWidth="1"/>
    <col min="1041" max="1041" width="22.5703125" style="1" customWidth="1"/>
    <col min="1042" max="1042" width="17.85546875" style="1" bestFit="1" customWidth="1"/>
    <col min="1043" max="1043" width="22.140625" style="1" bestFit="1" customWidth="1"/>
    <col min="1044" max="1046" width="0" style="1" hidden="1" customWidth="1"/>
    <col min="1047" max="1047" width="11.28515625" style="1" customWidth="1"/>
    <col min="1048" max="1052" width="0" style="1" hidden="1" customWidth="1"/>
    <col min="1053" max="1053" width="7.42578125" style="1" bestFit="1" customWidth="1"/>
    <col min="1054" max="1054" width="15.28515625" style="1" bestFit="1" customWidth="1"/>
    <col min="1055" max="1056" width="0" style="1" hidden="1" customWidth="1"/>
    <col min="1057" max="1057" width="15.28515625" style="1" bestFit="1" customWidth="1"/>
    <col min="1058" max="1058" width="15.28515625" style="1" customWidth="1"/>
    <col min="1059" max="1066" width="0" style="1" hidden="1" customWidth="1"/>
    <col min="1067" max="1067" width="8.28515625" style="1" bestFit="1" customWidth="1"/>
    <col min="1068" max="1068" width="14.5703125" style="1" bestFit="1" customWidth="1"/>
    <col min="1069" max="1070" width="0" style="1" hidden="1" customWidth="1"/>
    <col min="1071" max="1071" width="14.5703125" style="1" bestFit="1" customWidth="1"/>
    <col min="1072" max="1072" width="15.5703125" style="1" bestFit="1" customWidth="1"/>
    <col min="1073" max="1083" width="0" style="1" hidden="1" customWidth="1"/>
    <col min="1084" max="1084" width="6.85546875" style="1" bestFit="1" customWidth="1"/>
    <col min="1085" max="1085" width="12.42578125" style="1" bestFit="1" customWidth="1"/>
    <col min="1086" max="1087" width="0" style="1" hidden="1" customWidth="1"/>
    <col min="1088" max="1088" width="6.5703125" style="1" customWidth="1"/>
    <col min="1089" max="1089" width="12.7109375" style="1" bestFit="1" customWidth="1"/>
    <col min="1090" max="1097" width="0" style="1" hidden="1" customWidth="1"/>
    <col min="1098" max="1098" width="7.28515625" style="1" customWidth="1"/>
    <col min="1099" max="1099" width="22.7109375" style="1" customWidth="1"/>
    <col min="1100" max="1273" width="10.28515625" style="1" customWidth="1"/>
    <col min="1274" max="1280" width="3.7109375" style="1"/>
    <col min="1281" max="1281" width="6.42578125" style="1" customWidth="1"/>
    <col min="1282" max="1282" width="8.7109375" style="1" customWidth="1"/>
    <col min="1283" max="1283" width="11.5703125" style="1" bestFit="1" customWidth="1"/>
    <col min="1284" max="1284" width="15.28515625" style="1" bestFit="1" customWidth="1"/>
    <col min="1285" max="1296" width="0" style="1" hidden="1" customWidth="1"/>
    <col min="1297" max="1297" width="22.5703125" style="1" customWidth="1"/>
    <col min="1298" max="1298" width="17.85546875" style="1" bestFit="1" customWidth="1"/>
    <col min="1299" max="1299" width="22.140625" style="1" bestFit="1" customWidth="1"/>
    <col min="1300" max="1302" width="0" style="1" hidden="1" customWidth="1"/>
    <col min="1303" max="1303" width="11.28515625" style="1" customWidth="1"/>
    <col min="1304" max="1308" width="0" style="1" hidden="1" customWidth="1"/>
    <col min="1309" max="1309" width="7.42578125" style="1" bestFit="1" customWidth="1"/>
    <col min="1310" max="1310" width="15.28515625" style="1" bestFit="1" customWidth="1"/>
    <col min="1311" max="1312" width="0" style="1" hidden="1" customWidth="1"/>
    <col min="1313" max="1313" width="15.28515625" style="1" bestFit="1" customWidth="1"/>
    <col min="1314" max="1314" width="15.28515625" style="1" customWidth="1"/>
    <col min="1315" max="1322" width="0" style="1" hidden="1" customWidth="1"/>
    <col min="1323" max="1323" width="8.28515625" style="1" bestFit="1" customWidth="1"/>
    <col min="1324" max="1324" width="14.5703125" style="1" bestFit="1" customWidth="1"/>
    <col min="1325" max="1326" width="0" style="1" hidden="1" customWidth="1"/>
    <col min="1327" max="1327" width="14.5703125" style="1" bestFit="1" customWidth="1"/>
    <col min="1328" max="1328" width="15.5703125" style="1" bestFit="1" customWidth="1"/>
    <col min="1329" max="1339" width="0" style="1" hidden="1" customWidth="1"/>
    <col min="1340" max="1340" width="6.85546875" style="1" bestFit="1" customWidth="1"/>
    <col min="1341" max="1341" width="12.42578125" style="1" bestFit="1" customWidth="1"/>
    <col min="1342" max="1343" width="0" style="1" hidden="1" customWidth="1"/>
    <col min="1344" max="1344" width="6.5703125" style="1" customWidth="1"/>
    <col min="1345" max="1345" width="12.7109375" style="1" bestFit="1" customWidth="1"/>
    <col min="1346" max="1353" width="0" style="1" hidden="1" customWidth="1"/>
    <col min="1354" max="1354" width="7.28515625" style="1" customWidth="1"/>
    <col min="1355" max="1355" width="22.7109375" style="1" customWidth="1"/>
    <col min="1356" max="1529" width="10.28515625" style="1" customWidth="1"/>
    <col min="1530" max="1536" width="3.7109375" style="1"/>
    <col min="1537" max="1537" width="6.42578125" style="1" customWidth="1"/>
    <col min="1538" max="1538" width="8.7109375" style="1" customWidth="1"/>
    <col min="1539" max="1539" width="11.5703125" style="1" bestFit="1" customWidth="1"/>
    <col min="1540" max="1540" width="15.28515625" style="1" bestFit="1" customWidth="1"/>
    <col min="1541" max="1552" width="0" style="1" hidden="1" customWidth="1"/>
    <col min="1553" max="1553" width="22.5703125" style="1" customWidth="1"/>
    <col min="1554" max="1554" width="17.85546875" style="1" bestFit="1" customWidth="1"/>
    <col min="1555" max="1555" width="22.140625" style="1" bestFit="1" customWidth="1"/>
    <col min="1556" max="1558" width="0" style="1" hidden="1" customWidth="1"/>
    <col min="1559" max="1559" width="11.28515625" style="1" customWidth="1"/>
    <col min="1560" max="1564" width="0" style="1" hidden="1" customWidth="1"/>
    <col min="1565" max="1565" width="7.42578125" style="1" bestFit="1" customWidth="1"/>
    <col min="1566" max="1566" width="15.28515625" style="1" bestFit="1" customWidth="1"/>
    <col min="1567" max="1568" width="0" style="1" hidden="1" customWidth="1"/>
    <col min="1569" max="1569" width="15.28515625" style="1" bestFit="1" customWidth="1"/>
    <col min="1570" max="1570" width="15.28515625" style="1" customWidth="1"/>
    <col min="1571" max="1578" width="0" style="1" hidden="1" customWidth="1"/>
    <col min="1579" max="1579" width="8.28515625" style="1" bestFit="1" customWidth="1"/>
    <col min="1580" max="1580" width="14.5703125" style="1" bestFit="1" customWidth="1"/>
    <col min="1581" max="1582" width="0" style="1" hidden="1" customWidth="1"/>
    <col min="1583" max="1583" width="14.5703125" style="1" bestFit="1" customWidth="1"/>
    <col min="1584" max="1584" width="15.5703125" style="1" bestFit="1" customWidth="1"/>
    <col min="1585" max="1595" width="0" style="1" hidden="1" customWidth="1"/>
    <col min="1596" max="1596" width="6.85546875" style="1" bestFit="1" customWidth="1"/>
    <col min="1597" max="1597" width="12.42578125" style="1" bestFit="1" customWidth="1"/>
    <col min="1598" max="1599" width="0" style="1" hidden="1" customWidth="1"/>
    <col min="1600" max="1600" width="6.5703125" style="1" customWidth="1"/>
    <col min="1601" max="1601" width="12.7109375" style="1" bestFit="1" customWidth="1"/>
    <col min="1602" max="1609" width="0" style="1" hidden="1" customWidth="1"/>
    <col min="1610" max="1610" width="7.28515625" style="1" customWidth="1"/>
    <col min="1611" max="1611" width="22.7109375" style="1" customWidth="1"/>
    <col min="1612" max="1785" width="10.28515625" style="1" customWidth="1"/>
    <col min="1786" max="1792" width="3.7109375" style="1"/>
    <col min="1793" max="1793" width="6.42578125" style="1" customWidth="1"/>
    <col min="1794" max="1794" width="8.7109375" style="1" customWidth="1"/>
    <col min="1795" max="1795" width="11.5703125" style="1" bestFit="1" customWidth="1"/>
    <col min="1796" max="1796" width="15.28515625" style="1" bestFit="1" customWidth="1"/>
    <col min="1797" max="1808" width="0" style="1" hidden="1" customWidth="1"/>
    <col min="1809" max="1809" width="22.5703125" style="1" customWidth="1"/>
    <col min="1810" max="1810" width="17.85546875" style="1" bestFit="1" customWidth="1"/>
    <col min="1811" max="1811" width="22.140625" style="1" bestFit="1" customWidth="1"/>
    <col min="1812" max="1814" width="0" style="1" hidden="1" customWidth="1"/>
    <col min="1815" max="1815" width="11.28515625" style="1" customWidth="1"/>
    <col min="1816" max="1820" width="0" style="1" hidden="1" customWidth="1"/>
    <col min="1821" max="1821" width="7.42578125" style="1" bestFit="1" customWidth="1"/>
    <col min="1822" max="1822" width="15.28515625" style="1" bestFit="1" customWidth="1"/>
    <col min="1823" max="1824" width="0" style="1" hidden="1" customWidth="1"/>
    <col min="1825" max="1825" width="15.28515625" style="1" bestFit="1" customWidth="1"/>
    <col min="1826" max="1826" width="15.28515625" style="1" customWidth="1"/>
    <col min="1827" max="1834" width="0" style="1" hidden="1" customWidth="1"/>
    <col min="1835" max="1835" width="8.28515625" style="1" bestFit="1" customWidth="1"/>
    <col min="1836" max="1836" width="14.5703125" style="1" bestFit="1" customWidth="1"/>
    <col min="1837" max="1838" width="0" style="1" hidden="1" customWidth="1"/>
    <col min="1839" max="1839" width="14.5703125" style="1" bestFit="1" customWidth="1"/>
    <col min="1840" max="1840" width="15.5703125" style="1" bestFit="1" customWidth="1"/>
    <col min="1841" max="1851" width="0" style="1" hidden="1" customWidth="1"/>
    <col min="1852" max="1852" width="6.85546875" style="1" bestFit="1" customWidth="1"/>
    <col min="1853" max="1853" width="12.42578125" style="1" bestFit="1" customWidth="1"/>
    <col min="1854" max="1855" width="0" style="1" hidden="1" customWidth="1"/>
    <col min="1856" max="1856" width="6.5703125" style="1" customWidth="1"/>
    <col min="1857" max="1857" width="12.7109375" style="1" bestFit="1" customWidth="1"/>
    <col min="1858" max="1865" width="0" style="1" hidden="1" customWidth="1"/>
    <col min="1866" max="1866" width="7.28515625" style="1" customWidth="1"/>
    <col min="1867" max="1867" width="22.7109375" style="1" customWidth="1"/>
    <col min="1868" max="2041" width="10.28515625" style="1" customWidth="1"/>
    <col min="2042" max="2048" width="3.7109375" style="1"/>
    <col min="2049" max="2049" width="6.42578125" style="1" customWidth="1"/>
    <col min="2050" max="2050" width="8.7109375" style="1" customWidth="1"/>
    <col min="2051" max="2051" width="11.5703125" style="1" bestFit="1" customWidth="1"/>
    <col min="2052" max="2052" width="15.28515625" style="1" bestFit="1" customWidth="1"/>
    <col min="2053" max="2064" width="0" style="1" hidden="1" customWidth="1"/>
    <col min="2065" max="2065" width="22.5703125" style="1" customWidth="1"/>
    <col min="2066" max="2066" width="17.85546875" style="1" bestFit="1" customWidth="1"/>
    <col min="2067" max="2067" width="22.140625" style="1" bestFit="1" customWidth="1"/>
    <col min="2068" max="2070" width="0" style="1" hidden="1" customWidth="1"/>
    <col min="2071" max="2071" width="11.28515625" style="1" customWidth="1"/>
    <col min="2072" max="2076" width="0" style="1" hidden="1" customWidth="1"/>
    <col min="2077" max="2077" width="7.42578125" style="1" bestFit="1" customWidth="1"/>
    <col min="2078" max="2078" width="15.28515625" style="1" bestFit="1" customWidth="1"/>
    <col min="2079" max="2080" width="0" style="1" hidden="1" customWidth="1"/>
    <col min="2081" max="2081" width="15.28515625" style="1" bestFit="1" customWidth="1"/>
    <col min="2082" max="2082" width="15.28515625" style="1" customWidth="1"/>
    <col min="2083" max="2090" width="0" style="1" hidden="1" customWidth="1"/>
    <col min="2091" max="2091" width="8.28515625" style="1" bestFit="1" customWidth="1"/>
    <col min="2092" max="2092" width="14.5703125" style="1" bestFit="1" customWidth="1"/>
    <col min="2093" max="2094" width="0" style="1" hidden="1" customWidth="1"/>
    <col min="2095" max="2095" width="14.5703125" style="1" bestFit="1" customWidth="1"/>
    <col min="2096" max="2096" width="15.5703125" style="1" bestFit="1" customWidth="1"/>
    <col min="2097" max="2107" width="0" style="1" hidden="1" customWidth="1"/>
    <col min="2108" max="2108" width="6.85546875" style="1" bestFit="1" customWidth="1"/>
    <col min="2109" max="2109" width="12.42578125" style="1" bestFit="1" customWidth="1"/>
    <col min="2110" max="2111" width="0" style="1" hidden="1" customWidth="1"/>
    <col min="2112" max="2112" width="6.5703125" style="1" customWidth="1"/>
    <col min="2113" max="2113" width="12.7109375" style="1" bestFit="1" customWidth="1"/>
    <col min="2114" max="2121" width="0" style="1" hidden="1" customWidth="1"/>
    <col min="2122" max="2122" width="7.28515625" style="1" customWidth="1"/>
    <col min="2123" max="2123" width="22.7109375" style="1" customWidth="1"/>
    <col min="2124" max="2297" width="10.28515625" style="1" customWidth="1"/>
    <col min="2298" max="2304" width="3.7109375" style="1"/>
    <col min="2305" max="2305" width="6.42578125" style="1" customWidth="1"/>
    <col min="2306" max="2306" width="8.7109375" style="1" customWidth="1"/>
    <col min="2307" max="2307" width="11.5703125" style="1" bestFit="1" customWidth="1"/>
    <col min="2308" max="2308" width="15.28515625" style="1" bestFit="1" customWidth="1"/>
    <col min="2309" max="2320" width="0" style="1" hidden="1" customWidth="1"/>
    <col min="2321" max="2321" width="22.5703125" style="1" customWidth="1"/>
    <col min="2322" max="2322" width="17.85546875" style="1" bestFit="1" customWidth="1"/>
    <col min="2323" max="2323" width="22.140625" style="1" bestFit="1" customWidth="1"/>
    <col min="2324" max="2326" width="0" style="1" hidden="1" customWidth="1"/>
    <col min="2327" max="2327" width="11.28515625" style="1" customWidth="1"/>
    <col min="2328" max="2332" width="0" style="1" hidden="1" customWidth="1"/>
    <col min="2333" max="2333" width="7.42578125" style="1" bestFit="1" customWidth="1"/>
    <col min="2334" max="2334" width="15.28515625" style="1" bestFit="1" customWidth="1"/>
    <col min="2335" max="2336" width="0" style="1" hidden="1" customWidth="1"/>
    <col min="2337" max="2337" width="15.28515625" style="1" bestFit="1" customWidth="1"/>
    <col min="2338" max="2338" width="15.28515625" style="1" customWidth="1"/>
    <col min="2339" max="2346" width="0" style="1" hidden="1" customWidth="1"/>
    <col min="2347" max="2347" width="8.28515625" style="1" bestFit="1" customWidth="1"/>
    <col min="2348" max="2348" width="14.5703125" style="1" bestFit="1" customWidth="1"/>
    <col min="2349" max="2350" width="0" style="1" hidden="1" customWidth="1"/>
    <col min="2351" max="2351" width="14.5703125" style="1" bestFit="1" customWidth="1"/>
    <col min="2352" max="2352" width="15.5703125" style="1" bestFit="1" customWidth="1"/>
    <col min="2353" max="2363" width="0" style="1" hidden="1" customWidth="1"/>
    <col min="2364" max="2364" width="6.85546875" style="1" bestFit="1" customWidth="1"/>
    <col min="2365" max="2365" width="12.42578125" style="1" bestFit="1" customWidth="1"/>
    <col min="2366" max="2367" width="0" style="1" hidden="1" customWidth="1"/>
    <col min="2368" max="2368" width="6.5703125" style="1" customWidth="1"/>
    <col min="2369" max="2369" width="12.7109375" style="1" bestFit="1" customWidth="1"/>
    <col min="2370" max="2377" width="0" style="1" hidden="1" customWidth="1"/>
    <col min="2378" max="2378" width="7.28515625" style="1" customWidth="1"/>
    <col min="2379" max="2379" width="22.7109375" style="1" customWidth="1"/>
    <col min="2380" max="2553" width="10.28515625" style="1" customWidth="1"/>
    <col min="2554" max="2560" width="3.7109375" style="1"/>
    <col min="2561" max="2561" width="6.42578125" style="1" customWidth="1"/>
    <col min="2562" max="2562" width="8.7109375" style="1" customWidth="1"/>
    <col min="2563" max="2563" width="11.5703125" style="1" bestFit="1" customWidth="1"/>
    <col min="2564" max="2564" width="15.28515625" style="1" bestFit="1" customWidth="1"/>
    <col min="2565" max="2576" width="0" style="1" hidden="1" customWidth="1"/>
    <col min="2577" max="2577" width="22.5703125" style="1" customWidth="1"/>
    <col min="2578" max="2578" width="17.85546875" style="1" bestFit="1" customWidth="1"/>
    <col min="2579" max="2579" width="22.140625" style="1" bestFit="1" customWidth="1"/>
    <col min="2580" max="2582" width="0" style="1" hidden="1" customWidth="1"/>
    <col min="2583" max="2583" width="11.28515625" style="1" customWidth="1"/>
    <col min="2584" max="2588" width="0" style="1" hidden="1" customWidth="1"/>
    <col min="2589" max="2589" width="7.42578125" style="1" bestFit="1" customWidth="1"/>
    <col min="2590" max="2590" width="15.28515625" style="1" bestFit="1" customWidth="1"/>
    <col min="2591" max="2592" width="0" style="1" hidden="1" customWidth="1"/>
    <col min="2593" max="2593" width="15.28515625" style="1" bestFit="1" customWidth="1"/>
    <col min="2594" max="2594" width="15.28515625" style="1" customWidth="1"/>
    <col min="2595" max="2602" width="0" style="1" hidden="1" customWidth="1"/>
    <col min="2603" max="2603" width="8.28515625" style="1" bestFit="1" customWidth="1"/>
    <col min="2604" max="2604" width="14.5703125" style="1" bestFit="1" customWidth="1"/>
    <col min="2605" max="2606" width="0" style="1" hidden="1" customWidth="1"/>
    <col min="2607" max="2607" width="14.5703125" style="1" bestFit="1" customWidth="1"/>
    <col min="2608" max="2608" width="15.5703125" style="1" bestFit="1" customWidth="1"/>
    <col min="2609" max="2619" width="0" style="1" hidden="1" customWidth="1"/>
    <col min="2620" max="2620" width="6.85546875" style="1" bestFit="1" customWidth="1"/>
    <col min="2621" max="2621" width="12.42578125" style="1" bestFit="1" customWidth="1"/>
    <col min="2622" max="2623" width="0" style="1" hidden="1" customWidth="1"/>
    <col min="2624" max="2624" width="6.5703125" style="1" customWidth="1"/>
    <col min="2625" max="2625" width="12.7109375" style="1" bestFit="1" customWidth="1"/>
    <col min="2626" max="2633" width="0" style="1" hidden="1" customWidth="1"/>
    <col min="2634" max="2634" width="7.28515625" style="1" customWidth="1"/>
    <col min="2635" max="2635" width="22.7109375" style="1" customWidth="1"/>
    <col min="2636" max="2809" width="10.28515625" style="1" customWidth="1"/>
    <col min="2810" max="2816" width="3.7109375" style="1"/>
    <col min="2817" max="2817" width="6.42578125" style="1" customWidth="1"/>
    <col min="2818" max="2818" width="8.7109375" style="1" customWidth="1"/>
    <col min="2819" max="2819" width="11.5703125" style="1" bestFit="1" customWidth="1"/>
    <col min="2820" max="2820" width="15.28515625" style="1" bestFit="1" customWidth="1"/>
    <col min="2821" max="2832" width="0" style="1" hidden="1" customWidth="1"/>
    <col min="2833" max="2833" width="22.5703125" style="1" customWidth="1"/>
    <col min="2834" max="2834" width="17.85546875" style="1" bestFit="1" customWidth="1"/>
    <col min="2835" max="2835" width="22.140625" style="1" bestFit="1" customWidth="1"/>
    <col min="2836" max="2838" width="0" style="1" hidden="1" customWidth="1"/>
    <col min="2839" max="2839" width="11.28515625" style="1" customWidth="1"/>
    <col min="2840" max="2844" width="0" style="1" hidden="1" customWidth="1"/>
    <col min="2845" max="2845" width="7.42578125" style="1" bestFit="1" customWidth="1"/>
    <col min="2846" max="2846" width="15.28515625" style="1" bestFit="1" customWidth="1"/>
    <col min="2847" max="2848" width="0" style="1" hidden="1" customWidth="1"/>
    <col min="2849" max="2849" width="15.28515625" style="1" bestFit="1" customWidth="1"/>
    <col min="2850" max="2850" width="15.28515625" style="1" customWidth="1"/>
    <col min="2851" max="2858" width="0" style="1" hidden="1" customWidth="1"/>
    <col min="2859" max="2859" width="8.28515625" style="1" bestFit="1" customWidth="1"/>
    <col min="2860" max="2860" width="14.5703125" style="1" bestFit="1" customWidth="1"/>
    <col min="2861" max="2862" width="0" style="1" hidden="1" customWidth="1"/>
    <col min="2863" max="2863" width="14.5703125" style="1" bestFit="1" customWidth="1"/>
    <col min="2864" max="2864" width="15.5703125" style="1" bestFit="1" customWidth="1"/>
    <col min="2865" max="2875" width="0" style="1" hidden="1" customWidth="1"/>
    <col min="2876" max="2876" width="6.85546875" style="1" bestFit="1" customWidth="1"/>
    <col min="2877" max="2877" width="12.42578125" style="1" bestFit="1" customWidth="1"/>
    <col min="2878" max="2879" width="0" style="1" hidden="1" customWidth="1"/>
    <col min="2880" max="2880" width="6.5703125" style="1" customWidth="1"/>
    <col min="2881" max="2881" width="12.7109375" style="1" bestFit="1" customWidth="1"/>
    <col min="2882" max="2889" width="0" style="1" hidden="1" customWidth="1"/>
    <col min="2890" max="2890" width="7.28515625" style="1" customWidth="1"/>
    <col min="2891" max="2891" width="22.7109375" style="1" customWidth="1"/>
    <col min="2892" max="3065" width="10.28515625" style="1" customWidth="1"/>
    <col min="3066" max="3072" width="3.7109375" style="1"/>
    <col min="3073" max="3073" width="6.42578125" style="1" customWidth="1"/>
    <col min="3074" max="3074" width="8.7109375" style="1" customWidth="1"/>
    <col min="3075" max="3075" width="11.5703125" style="1" bestFit="1" customWidth="1"/>
    <col min="3076" max="3076" width="15.28515625" style="1" bestFit="1" customWidth="1"/>
    <col min="3077" max="3088" width="0" style="1" hidden="1" customWidth="1"/>
    <col min="3089" max="3089" width="22.5703125" style="1" customWidth="1"/>
    <col min="3090" max="3090" width="17.85546875" style="1" bestFit="1" customWidth="1"/>
    <col min="3091" max="3091" width="22.140625" style="1" bestFit="1" customWidth="1"/>
    <col min="3092" max="3094" width="0" style="1" hidden="1" customWidth="1"/>
    <col min="3095" max="3095" width="11.28515625" style="1" customWidth="1"/>
    <col min="3096" max="3100" width="0" style="1" hidden="1" customWidth="1"/>
    <col min="3101" max="3101" width="7.42578125" style="1" bestFit="1" customWidth="1"/>
    <col min="3102" max="3102" width="15.28515625" style="1" bestFit="1" customWidth="1"/>
    <col min="3103" max="3104" width="0" style="1" hidden="1" customWidth="1"/>
    <col min="3105" max="3105" width="15.28515625" style="1" bestFit="1" customWidth="1"/>
    <col min="3106" max="3106" width="15.28515625" style="1" customWidth="1"/>
    <col min="3107" max="3114" width="0" style="1" hidden="1" customWidth="1"/>
    <col min="3115" max="3115" width="8.28515625" style="1" bestFit="1" customWidth="1"/>
    <col min="3116" max="3116" width="14.5703125" style="1" bestFit="1" customWidth="1"/>
    <col min="3117" max="3118" width="0" style="1" hidden="1" customWidth="1"/>
    <col min="3119" max="3119" width="14.5703125" style="1" bestFit="1" customWidth="1"/>
    <col min="3120" max="3120" width="15.5703125" style="1" bestFit="1" customWidth="1"/>
    <col min="3121" max="3131" width="0" style="1" hidden="1" customWidth="1"/>
    <col min="3132" max="3132" width="6.85546875" style="1" bestFit="1" customWidth="1"/>
    <col min="3133" max="3133" width="12.42578125" style="1" bestFit="1" customWidth="1"/>
    <col min="3134" max="3135" width="0" style="1" hidden="1" customWidth="1"/>
    <col min="3136" max="3136" width="6.5703125" style="1" customWidth="1"/>
    <col min="3137" max="3137" width="12.7109375" style="1" bestFit="1" customWidth="1"/>
    <col min="3138" max="3145" width="0" style="1" hidden="1" customWidth="1"/>
    <col min="3146" max="3146" width="7.28515625" style="1" customWidth="1"/>
    <col min="3147" max="3147" width="22.7109375" style="1" customWidth="1"/>
    <col min="3148" max="3321" width="10.28515625" style="1" customWidth="1"/>
    <col min="3322" max="3328" width="3.7109375" style="1"/>
    <col min="3329" max="3329" width="6.42578125" style="1" customWidth="1"/>
    <col min="3330" max="3330" width="8.7109375" style="1" customWidth="1"/>
    <col min="3331" max="3331" width="11.5703125" style="1" bestFit="1" customWidth="1"/>
    <col min="3332" max="3332" width="15.28515625" style="1" bestFit="1" customWidth="1"/>
    <col min="3333" max="3344" width="0" style="1" hidden="1" customWidth="1"/>
    <col min="3345" max="3345" width="22.5703125" style="1" customWidth="1"/>
    <col min="3346" max="3346" width="17.85546875" style="1" bestFit="1" customWidth="1"/>
    <col min="3347" max="3347" width="22.140625" style="1" bestFit="1" customWidth="1"/>
    <col min="3348" max="3350" width="0" style="1" hidden="1" customWidth="1"/>
    <col min="3351" max="3351" width="11.28515625" style="1" customWidth="1"/>
    <col min="3352" max="3356" width="0" style="1" hidden="1" customWidth="1"/>
    <col min="3357" max="3357" width="7.42578125" style="1" bestFit="1" customWidth="1"/>
    <col min="3358" max="3358" width="15.28515625" style="1" bestFit="1" customWidth="1"/>
    <col min="3359" max="3360" width="0" style="1" hidden="1" customWidth="1"/>
    <col min="3361" max="3361" width="15.28515625" style="1" bestFit="1" customWidth="1"/>
    <col min="3362" max="3362" width="15.28515625" style="1" customWidth="1"/>
    <col min="3363" max="3370" width="0" style="1" hidden="1" customWidth="1"/>
    <col min="3371" max="3371" width="8.28515625" style="1" bestFit="1" customWidth="1"/>
    <col min="3372" max="3372" width="14.5703125" style="1" bestFit="1" customWidth="1"/>
    <col min="3373" max="3374" width="0" style="1" hidden="1" customWidth="1"/>
    <col min="3375" max="3375" width="14.5703125" style="1" bestFit="1" customWidth="1"/>
    <col min="3376" max="3376" width="15.5703125" style="1" bestFit="1" customWidth="1"/>
    <col min="3377" max="3387" width="0" style="1" hidden="1" customWidth="1"/>
    <col min="3388" max="3388" width="6.85546875" style="1" bestFit="1" customWidth="1"/>
    <col min="3389" max="3389" width="12.42578125" style="1" bestFit="1" customWidth="1"/>
    <col min="3390" max="3391" width="0" style="1" hidden="1" customWidth="1"/>
    <col min="3392" max="3392" width="6.5703125" style="1" customWidth="1"/>
    <col min="3393" max="3393" width="12.7109375" style="1" bestFit="1" customWidth="1"/>
    <col min="3394" max="3401" width="0" style="1" hidden="1" customWidth="1"/>
    <col min="3402" max="3402" width="7.28515625" style="1" customWidth="1"/>
    <col min="3403" max="3403" width="22.7109375" style="1" customWidth="1"/>
    <col min="3404" max="3577" width="10.28515625" style="1" customWidth="1"/>
    <col min="3578" max="3584" width="3.7109375" style="1"/>
    <col min="3585" max="3585" width="6.42578125" style="1" customWidth="1"/>
    <col min="3586" max="3586" width="8.7109375" style="1" customWidth="1"/>
    <col min="3587" max="3587" width="11.5703125" style="1" bestFit="1" customWidth="1"/>
    <col min="3588" max="3588" width="15.28515625" style="1" bestFit="1" customWidth="1"/>
    <col min="3589" max="3600" width="0" style="1" hidden="1" customWidth="1"/>
    <col min="3601" max="3601" width="22.5703125" style="1" customWidth="1"/>
    <col min="3602" max="3602" width="17.85546875" style="1" bestFit="1" customWidth="1"/>
    <col min="3603" max="3603" width="22.140625" style="1" bestFit="1" customWidth="1"/>
    <col min="3604" max="3606" width="0" style="1" hidden="1" customWidth="1"/>
    <col min="3607" max="3607" width="11.28515625" style="1" customWidth="1"/>
    <col min="3608" max="3612" width="0" style="1" hidden="1" customWidth="1"/>
    <col min="3613" max="3613" width="7.42578125" style="1" bestFit="1" customWidth="1"/>
    <col min="3614" max="3614" width="15.28515625" style="1" bestFit="1" customWidth="1"/>
    <col min="3615" max="3616" width="0" style="1" hidden="1" customWidth="1"/>
    <col min="3617" max="3617" width="15.28515625" style="1" bestFit="1" customWidth="1"/>
    <col min="3618" max="3618" width="15.28515625" style="1" customWidth="1"/>
    <col min="3619" max="3626" width="0" style="1" hidden="1" customWidth="1"/>
    <col min="3627" max="3627" width="8.28515625" style="1" bestFit="1" customWidth="1"/>
    <col min="3628" max="3628" width="14.5703125" style="1" bestFit="1" customWidth="1"/>
    <col min="3629" max="3630" width="0" style="1" hidden="1" customWidth="1"/>
    <col min="3631" max="3631" width="14.5703125" style="1" bestFit="1" customWidth="1"/>
    <col min="3632" max="3632" width="15.5703125" style="1" bestFit="1" customWidth="1"/>
    <col min="3633" max="3643" width="0" style="1" hidden="1" customWidth="1"/>
    <col min="3644" max="3644" width="6.85546875" style="1" bestFit="1" customWidth="1"/>
    <col min="3645" max="3645" width="12.42578125" style="1" bestFit="1" customWidth="1"/>
    <col min="3646" max="3647" width="0" style="1" hidden="1" customWidth="1"/>
    <col min="3648" max="3648" width="6.5703125" style="1" customWidth="1"/>
    <col min="3649" max="3649" width="12.7109375" style="1" bestFit="1" customWidth="1"/>
    <col min="3650" max="3657" width="0" style="1" hidden="1" customWidth="1"/>
    <col min="3658" max="3658" width="7.28515625" style="1" customWidth="1"/>
    <col min="3659" max="3659" width="22.7109375" style="1" customWidth="1"/>
    <col min="3660" max="3833" width="10.28515625" style="1" customWidth="1"/>
    <col min="3834" max="3840" width="3.7109375" style="1"/>
    <col min="3841" max="3841" width="6.42578125" style="1" customWidth="1"/>
    <col min="3842" max="3842" width="8.7109375" style="1" customWidth="1"/>
    <col min="3843" max="3843" width="11.5703125" style="1" bestFit="1" customWidth="1"/>
    <col min="3844" max="3844" width="15.28515625" style="1" bestFit="1" customWidth="1"/>
    <col min="3845" max="3856" width="0" style="1" hidden="1" customWidth="1"/>
    <col min="3857" max="3857" width="22.5703125" style="1" customWidth="1"/>
    <col min="3858" max="3858" width="17.85546875" style="1" bestFit="1" customWidth="1"/>
    <col min="3859" max="3859" width="22.140625" style="1" bestFit="1" customWidth="1"/>
    <col min="3860" max="3862" width="0" style="1" hidden="1" customWidth="1"/>
    <col min="3863" max="3863" width="11.28515625" style="1" customWidth="1"/>
    <col min="3864" max="3868" width="0" style="1" hidden="1" customWidth="1"/>
    <col min="3869" max="3869" width="7.42578125" style="1" bestFit="1" customWidth="1"/>
    <col min="3870" max="3870" width="15.28515625" style="1" bestFit="1" customWidth="1"/>
    <col min="3871" max="3872" width="0" style="1" hidden="1" customWidth="1"/>
    <col min="3873" max="3873" width="15.28515625" style="1" bestFit="1" customWidth="1"/>
    <col min="3874" max="3874" width="15.28515625" style="1" customWidth="1"/>
    <col min="3875" max="3882" width="0" style="1" hidden="1" customWidth="1"/>
    <col min="3883" max="3883" width="8.28515625" style="1" bestFit="1" customWidth="1"/>
    <col min="3884" max="3884" width="14.5703125" style="1" bestFit="1" customWidth="1"/>
    <col min="3885" max="3886" width="0" style="1" hidden="1" customWidth="1"/>
    <col min="3887" max="3887" width="14.5703125" style="1" bestFit="1" customWidth="1"/>
    <col min="3888" max="3888" width="15.5703125" style="1" bestFit="1" customWidth="1"/>
    <col min="3889" max="3899" width="0" style="1" hidden="1" customWidth="1"/>
    <col min="3900" max="3900" width="6.85546875" style="1" bestFit="1" customWidth="1"/>
    <col min="3901" max="3901" width="12.42578125" style="1" bestFit="1" customWidth="1"/>
    <col min="3902" max="3903" width="0" style="1" hidden="1" customWidth="1"/>
    <col min="3904" max="3904" width="6.5703125" style="1" customWidth="1"/>
    <col min="3905" max="3905" width="12.7109375" style="1" bestFit="1" customWidth="1"/>
    <col min="3906" max="3913" width="0" style="1" hidden="1" customWidth="1"/>
    <col min="3914" max="3914" width="7.28515625" style="1" customWidth="1"/>
    <col min="3915" max="3915" width="22.7109375" style="1" customWidth="1"/>
    <col min="3916" max="4089" width="10.28515625" style="1" customWidth="1"/>
    <col min="4090" max="4096" width="3.7109375" style="1"/>
    <col min="4097" max="4097" width="6.42578125" style="1" customWidth="1"/>
    <col min="4098" max="4098" width="8.7109375" style="1" customWidth="1"/>
    <col min="4099" max="4099" width="11.5703125" style="1" bestFit="1" customWidth="1"/>
    <col min="4100" max="4100" width="15.28515625" style="1" bestFit="1" customWidth="1"/>
    <col min="4101" max="4112" width="0" style="1" hidden="1" customWidth="1"/>
    <col min="4113" max="4113" width="22.5703125" style="1" customWidth="1"/>
    <col min="4114" max="4114" width="17.85546875" style="1" bestFit="1" customWidth="1"/>
    <col min="4115" max="4115" width="22.140625" style="1" bestFit="1" customWidth="1"/>
    <col min="4116" max="4118" width="0" style="1" hidden="1" customWidth="1"/>
    <col min="4119" max="4119" width="11.28515625" style="1" customWidth="1"/>
    <col min="4120" max="4124" width="0" style="1" hidden="1" customWidth="1"/>
    <col min="4125" max="4125" width="7.42578125" style="1" bestFit="1" customWidth="1"/>
    <col min="4126" max="4126" width="15.28515625" style="1" bestFit="1" customWidth="1"/>
    <col min="4127" max="4128" width="0" style="1" hidden="1" customWidth="1"/>
    <col min="4129" max="4129" width="15.28515625" style="1" bestFit="1" customWidth="1"/>
    <col min="4130" max="4130" width="15.28515625" style="1" customWidth="1"/>
    <col min="4131" max="4138" width="0" style="1" hidden="1" customWidth="1"/>
    <col min="4139" max="4139" width="8.28515625" style="1" bestFit="1" customWidth="1"/>
    <col min="4140" max="4140" width="14.5703125" style="1" bestFit="1" customWidth="1"/>
    <col min="4141" max="4142" width="0" style="1" hidden="1" customWidth="1"/>
    <col min="4143" max="4143" width="14.5703125" style="1" bestFit="1" customWidth="1"/>
    <col min="4144" max="4144" width="15.5703125" style="1" bestFit="1" customWidth="1"/>
    <col min="4145" max="4155" width="0" style="1" hidden="1" customWidth="1"/>
    <col min="4156" max="4156" width="6.85546875" style="1" bestFit="1" customWidth="1"/>
    <col min="4157" max="4157" width="12.42578125" style="1" bestFit="1" customWidth="1"/>
    <col min="4158" max="4159" width="0" style="1" hidden="1" customWidth="1"/>
    <col min="4160" max="4160" width="6.5703125" style="1" customWidth="1"/>
    <col min="4161" max="4161" width="12.7109375" style="1" bestFit="1" customWidth="1"/>
    <col min="4162" max="4169" width="0" style="1" hidden="1" customWidth="1"/>
    <col min="4170" max="4170" width="7.28515625" style="1" customWidth="1"/>
    <col min="4171" max="4171" width="22.7109375" style="1" customWidth="1"/>
    <col min="4172" max="4345" width="10.28515625" style="1" customWidth="1"/>
    <col min="4346" max="4352" width="3.7109375" style="1"/>
    <col min="4353" max="4353" width="6.42578125" style="1" customWidth="1"/>
    <col min="4354" max="4354" width="8.7109375" style="1" customWidth="1"/>
    <col min="4355" max="4355" width="11.5703125" style="1" bestFit="1" customWidth="1"/>
    <col min="4356" max="4356" width="15.28515625" style="1" bestFit="1" customWidth="1"/>
    <col min="4357" max="4368" width="0" style="1" hidden="1" customWidth="1"/>
    <col min="4369" max="4369" width="22.5703125" style="1" customWidth="1"/>
    <col min="4370" max="4370" width="17.85546875" style="1" bestFit="1" customWidth="1"/>
    <col min="4371" max="4371" width="22.140625" style="1" bestFit="1" customWidth="1"/>
    <col min="4372" max="4374" width="0" style="1" hidden="1" customWidth="1"/>
    <col min="4375" max="4375" width="11.28515625" style="1" customWidth="1"/>
    <col min="4376" max="4380" width="0" style="1" hidden="1" customWidth="1"/>
    <col min="4381" max="4381" width="7.42578125" style="1" bestFit="1" customWidth="1"/>
    <col min="4382" max="4382" width="15.28515625" style="1" bestFit="1" customWidth="1"/>
    <col min="4383" max="4384" width="0" style="1" hidden="1" customWidth="1"/>
    <col min="4385" max="4385" width="15.28515625" style="1" bestFit="1" customWidth="1"/>
    <col min="4386" max="4386" width="15.28515625" style="1" customWidth="1"/>
    <col min="4387" max="4394" width="0" style="1" hidden="1" customWidth="1"/>
    <col min="4395" max="4395" width="8.28515625" style="1" bestFit="1" customWidth="1"/>
    <col min="4396" max="4396" width="14.5703125" style="1" bestFit="1" customWidth="1"/>
    <col min="4397" max="4398" width="0" style="1" hidden="1" customWidth="1"/>
    <col min="4399" max="4399" width="14.5703125" style="1" bestFit="1" customWidth="1"/>
    <col min="4400" max="4400" width="15.5703125" style="1" bestFit="1" customWidth="1"/>
    <col min="4401" max="4411" width="0" style="1" hidden="1" customWidth="1"/>
    <col min="4412" max="4412" width="6.85546875" style="1" bestFit="1" customWidth="1"/>
    <col min="4413" max="4413" width="12.42578125" style="1" bestFit="1" customWidth="1"/>
    <col min="4414" max="4415" width="0" style="1" hidden="1" customWidth="1"/>
    <col min="4416" max="4416" width="6.5703125" style="1" customWidth="1"/>
    <col min="4417" max="4417" width="12.7109375" style="1" bestFit="1" customWidth="1"/>
    <col min="4418" max="4425" width="0" style="1" hidden="1" customWidth="1"/>
    <col min="4426" max="4426" width="7.28515625" style="1" customWidth="1"/>
    <col min="4427" max="4427" width="22.7109375" style="1" customWidth="1"/>
    <col min="4428" max="4601" width="10.28515625" style="1" customWidth="1"/>
    <col min="4602" max="4608" width="3.7109375" style="1"/>
    <col min="4609" max="4609" width="6.42578125" style="1" customWidth="1"/>
    <col min="4610" max="4610" width="8.7109375" style="1" customWidth="1"/>
    <col min="4611" max="4611" width="11.5703125" style="1" bestFit="1" customWidth="1"/>
    <col min="4612" max="4612" width="15.28515625" style="1" bestFit="1" customWidth="1"/>
    <col min="4613" max="4624" width="0" style="1" hidden="1" customWidth="1"/>
    <col min="4625" max="4625" width="22.5703125" style="1" customWidth="1"/>
    <col min="4626" max="4626" width="17.85546875" style="1" bestFit="1" customWidth="1"/>
    <col min="4627" max="4627" width="22.140625" style="1" bestFit="1" customWidth="1"/>
    <col min="4628" max="4630" width="0" style="1" hidden="1" customWidth="1"/>
    <col min="4631" max="4631" width="11.28515625" style="1" customWidth="1"/>
    <col min="4632" max="4636" width="0" style="1" hidden="1" customWidth="1"/>
    <col min="4637" max="4637" width="7.42578125" style="1" bestFit="1" customWidth="1"/>
    <col min="4638" max="4638" width="15.28515625" style="1" bestFit="1" customWidth="1"/>
    <col min="4639" max="4640" width="0" style="1" hidden="1" customWidth="1"/>
    <col min="4641" max="4641" width="15.28515625" style="1" bestFit="1" customWidth="1"/>
    <col min="4642" max="4642" width="15.28515625" style="1" customWidth="1"/>
    <col min="4643" max="4650" width="0" style="1" hidden="1" customWidth="1"/>
    <col min="4651" max="4651" width="8.28515625" style="1" bestFit="1" customWidth="1"/>
    <col min="4652" max="4652" width="14.5703125" style="1" bestFit="1" customWidth="1"/>
    <col min="4653" max="4654" width="0" style="1" hidden="1" customWidth="1"/>
    <col min="4655" max="4655" width="14.5703125" style="1" bestFit="1" customWidth="1"/>
    <col min="4656" max="4656" width="15.5703125" style="1" bestFit="1" customWidth="1"/>
    <col min="4657" max="4667" width="0" style="1" hidden="1" customWidth="1"/>
    <col min="4668" max="4668" width="6.85546875" style="1" bestFit="1" customWidth="1"/>
    <col min="4669" max="4669" width="12.42578125" style="1" bestFit="1" customWidth="1"/>
    <col min="4670" max="4671" width="0" style="1" hidden="1" customWidth="1"/>
    <col min="4672" max="4672" width="6.5703125" style="1" customWidth="1"/>
    <col min="4673" max="4673" width="12.7109375" style="1" bestFit="1" customWidth="1"/>
    <col min="4674" max="4681" width="0" style="1" hidden="1" customWidth="1"/>
    <col min="4682" max="4682" width="7.28515625" style="1" customWidth="1"/>
    <col min="4683" max="4683" width="22.7109375" style="1" customWidth="1"/>
    <col min="4684" max="4857" width="10.28515625" style="1" customWidth="1"/>
    <col min="4858" max="4864" width="3.7109375" style="1"/>
    <col min="4865" max="4865" width="6.42578125" style="1" customWidth="1"/>
    <col min="4866" max="4866" width="8.7109375" style="1" customWidth="1"/>
    <col min="4867" max="4867" width="11.5703125" style="1" bestFit="1" customWidth="1"/>
    <col min="4868" max="4868" width="15.28515625" style="1" bestFit="1" customWidth="1"/>
    <col min="4869" max="4880" width="0" style="1" hidden="1" customWidth="1"/>
    <col min="4881" max="4881" width="22.5703125" style="1" customWidth="1"/>
    <col min="4882" max="4882" width="17.85546875" style="1" bestFit="1" customWidth="1"/>
    <col min="4883" max="4883" width="22.140625" style="1" bestFit="1" customWidth="1"/>
    <col min="4884" max="4886" width="0" style="1" hidden="1" customWidth="1"/>
    <col min="4887" max="4887" width="11.28515625" style="1" customWidth="1"/>
    <col min="4888" max="4892" width="0" style="1" hidden="1" customWidth="1"/>
    <col min="4893" max="4893" width="7.42578125" style="1" bestFit="1" customWidth="1"/>
    <col min="4894" max="4894" width="15.28515625" style="1" bestFit="1" customWidth="1"/>
    <col min="4895" max="4896" width="0" style="1" hidden="1" customWidth="1"/>
    <col min="4897" max="4897" width="15.28515625" style="1" bestFit="1" customWidth="1"/>
    <col min="4898" max="4898" width="15.28515625" style="1" customWidth="1"/>
    <col min="4899" max="4906" width="0" style="1" hidden="1" customWidth="1"/>
    <col min="4907" max="4907" width="8.28515625" style="1" bestFit="1" customWidth="1"/>
    <col min="4908" max="4908" width="14.5703125" style="1" bestFit="1" customWidth="1"/>
    <col min="4909" max="4910" width="0" style="1" hidden="1" customWidth="1"/>
    <col min="4911" max="4911" width="14.5703125" style="1" bestFit="1" customWidth="1"/>
    <col min="4912" max="4912" width="15.5703125" style="1" bestFit="1" customWidth="1"/>
    <col min="4913" max="4923" width="0" style="1" hidden="1" customWidth="1"/>
    <col min="4924" max="4924" width="6.85546875" style="1" bestFit="1" customWidth="1"/>
    <col min="4925" max="4925" width="12.42578125" style="1" bestFit="1" customWidth="1"/>
    <col min="4926" max="4927" width="0" style="1" hidden="1" customWidth="1"/>
    <col min="4928" max="4928" width="6.5703125" style="1" customWidth="1"/>
    <col min="4929" max="4929" width="12.7109375" style="1" bestFit="1" customWidth="1"/>
    <col min="4930" max="4937" width="0" style="1" hidden="1" customWidth="1"/>
    <col min="4938" max="4938" width="7.28515625" style="1" customWidth="1"/>
    <col min="4939" max="4939" width="22.7109375" style="1" customWidth="1"/>
    <col min="4940" max="5113" width="10.28515625" style="1" customWidth="1"/>
    <col min="5114" max="5120" width="3.7109375" style="1"/>
    <col min="5121" max="5121" width="6.42578125" style="1" customWidth="1"/>
    <col min="5122" max="5122" width="8.7109375" style="1" customWidth="1"/>
    <col min="5123" max="5123" width="11.5703125" style="1" bestFit="1" customWidth="1"/>
    <col min="5124" max="5124" width="15.28515625" style="1" bestFit="1" customWidth="1"/>
    <col min="5125" max="5136" width="0" style="1" hidden="1" customWidth="1"/>
    <col min="5137" max="5137" width="22.5703125" style="1" customWidth="1"/>
    <col min="5138" max="5138" width="17.85546875" style="1" bestFit="1" customWidth="1"/>
    <col min="5139" max="5139" width="22.140625" style="1" bestFit="1" customWidth="1"/>
    <col min="5140" max="5142" width="0" style="1" hidden="1" customWidth="1"/>
    <col min="5143" max="5143" width="11.28515625" style="1" customWidth="1"/>
    <col min="5144" max="5148" width="0" style="1" hidden="1" customWidth="1"/>
    <col min="5149" max="5149" width="7.42578125" style="1" bestFit="1" customWidth="1"/>
    <col min="5150" max="5150" width="15.28515625" style="1" bestFit="1" customWidth="1"/>
    <col min="5151" max="5152" width="0" style="1" hidden="1" customWidth="1"/>
    <col min="5153" max="5153" width="15.28515625" style="1" bestFit="1" customWidth="1"/>
    <col min="5154" max="5154" width="15.28515625" style="1" customWidth="1"/>
    <col min="5155" max="5162" width="0" style="1" hidden="1" customWidth="1"/>
    <col min="5163" max="5163" width="8.28515625" style="1" bestFit="1" customWidth="1"/>
    <col min="5164" max="5164" width="14.5703125" style="1" bestFit="1" customWidth="1"/>
    <col min="5165" max="5166" width="0" style="1" hidden="1" customWidth="1"/>
    <col min="5167" max="5167" width="14.5703125" style="1" bestFit="1" customWidth="1"/>
    <col min="5168" max="5168" width="15.5703125" style="1" bestFit="1" customWidth="1"/>
    <col min="5169" max="5179" width="0" style="1" hidden="1" customWidth="1"/>
    <col min="5180" max="5180" width="6.85546875" style="1" bestFit="1" customWidth="1"/>
    <col min="5181" max="5181" width="12.42578125" style="1" bestFit="1" customWidth="1"/>
    <col min="5182" max="5183" width="0" style="1" hidden="1" customWidth="1"/>
    <col min="5184" max="5184" width="6.5703125" style="1" customWidth="1"/>
    <col min="5185" max="5185" width="12.7109375" style="1" bestFit="1" customWidth="1"/>
    <col min="5186" max="5193" width="0" style="1" hidden="1" customWidth="1"/>
    <col min="5194" max="5194" width="7.28515625" style="1" customWidth="1"/>
    <col min="5195" max="5195" width="22.7109375" style="1" customWidth="1"/>
    <col min="5196" max="5369" width="10.28515625" style="1" customWidth="1"/>
    <col min="5370" max="5376" width="3.7109375" style="1"/>
    <col min="5377" max="5377" width="6.42578125" style="1" customWidth="1"/>
    <col min="5378" max="5378" width="8.7109375" style="1" customWidth="1"/>
    <col min="5379" max="5379" width="11.5703125" style="1" bestFit="1" customWidth="1"/>
    <col min="5380" max="5380" width="15.28515625" style="1" bestFit="1" customWidth="1"/>
    <col min="5381" max="5392" width="0" style="1" hidden="1" customWidth="1"/>
    <col min="5393" max="5393" width="22.5703125" style="1" customWidth="1"/>
    <col min="5394" max="5394" width="17.85546875" style="1" bestFit="1" customWidth="1"/>
    <col min="5395" max="5395" width="22.140625" style="1" bestFit="1" customWidth="1"/>
    <col min="5396" max="5398" width="0" style="1" hidden="1" customWidth="1"/>
    <col min="5399" max="5399" width="11.28515625" style="1" customWidth="1"/>
    <col min="5400" max="5404" width="0" style="1" hidden="1" customWidth="1"/>
    <col min="5405" max="5405" width="7.42578125" style="1" bestFit="1" customWidth="1"/>
    <col min="5406" max="5406" width="15.28515625" style="1" bestFit="1" customWidth="1"/>
    <col min="5407" max="5408" width="0" style="1" hidden="1" customWidth="1"/>
    <col min="5409" max="5409" width="15.28515625" style="1" bestFit="1" customWidth="1"/>
    <col min="5410" max="5410" width="15.28515625" style="1" customWidth="1"/>
    <col min="5411" max="5418" width="0" style="1" hidden="1" customWidth="1"/>
    <col min="5419" max="5419" width="8.28515625" style="1" bestFit="1" customWidth="1"/>
    <col min="5420" max="5420" width="14.5703125" style="1" bestFit="1" customWidth="1"/>
    <col min="5421" max="5422" width="0" style="1" hidden="1" customWidth="1"/>
    <col min="5423" max="5423" width="14.5703125" style="1" bestFit="1" customWidth="1"/>
    <col min="5424" max="5424" width="15.5703125" style="1" bestFit="1" customWidth="1"/>
    <col min="5425" max="5435" width="0" style="1" hidden="1" customWidth="1"/>
    <col min="5436" max="5436" width="6.85546875" style="1" bestFit="1" customWidth="1"/>
    <col min="5437" max="5437" width="12.42578125" style="1" bestFit="1" customWidth="1"/>
    <col min="5438" max="5439" width="0" style="1" hidden="1" customWidth="1"/>
    <col min="5440" max="5440" width="6.5703125" style="1" customWidth="1"/>
    <col min="5441" max="5441" width="12.7109375" style="1" bestFit="1" customWidth="1"/>
    <col min="5442" max="5449" width="0" style="1" hidden="1" customWidth="1"/>
    <col min="5450" max="5450" width="7.28515625" style="1" customWidth="1"/>
    <col min="5451" max="5451" width="22.7109375" style="1" customWidth="1"/>
    <col min="5452" max="5625" width="10.28515625" style="1" customWidth="1"/>
    <col min="5626" max="5632" width="3.7109375" style="1"/>
    <col min="5633" max="5633" width="6.42578125" style="1" customWidth="1"/>
    <col min="5634" max="5634" width="8.7109375" style="1" customWidth="1"/>
    <col min="5635" max="5635" width="11.5703125" style="1" bestFit="1" customWidth="1"/>
    <col min="5636" max="5636" width="15.28515625" style="1" bestFit="1" customWidth="1"/>
    <col min="5637" max="5648" width="0" style="1" hidden="1" customWidth="1"/>
    <col min="5649" max="5649" width="22.5703125" style="1" customWidth="1"/>
    <col min="5650" max="5650" width="17.85546875" style="1" bestFit="1" customWidth="1"/>
    <col min="5651" max="5651" width="22.140625" style="1" bestFit="1" customWidth="1"/>
    <col min="5652" max="5654" width="0" style="1" hidden="1" customWidth="1"/>
    <col min="5655" max="5655" width="11.28515625" style="1" customWidth="1"/>
    <col min="5656" max="5660" width="0" style="1" hidden="1" customWidth="1"/>
    <col min="5661" max="5661" width="7.42578125" style="1" bestFit="1" customWidth="1"/>
    <col min="5662" max="5662" width="15.28515625" style="1" bestFit="1" customWidth="1"/>
    <col min="5663" max="5664" width="0" style="1" hidden="1" customWidth="1"/>
    <col min="5665" max="5665" width="15.28515625" style="1" bestFit="1" customWidth="1"/>
    <col min="5666" max="5666" width="15.28515625" style="1" customWidth="1"/>
    <col min="5667" max="5674" width="0" style="1" hidden="1" customWidth="1"/>
    <col min="5675" max="5675" width="8.28515625" style="1" bestFit="1" customWidth="1"/>
    <col min="5676" max="5676" width="14.5703125" style="1" bestFit="1" customWidth="1"/>
    <col min="5677" max="5678" width="0" style="1" hidden="1" customWidth="1"/>
    <col min="5679" max="5679" width="14.5703125" style="1" bestFit="1" customWidth="1"/>
    <col min="5680" max="5680" width="15.5703125" style="1" bestFit="1" customWidth="1"/>
    <col min="5681" max="5691" width="0" style="1" hidden="1" customWidth="1"/>
    <col min="5692" max="5692" width="6.85546875" style="1" bestFit="1" customWidth="1"/>
    <col min="5693" max="5693" width="12.42578125" style="1" bestFit="1" customWidth="1"/>
    <col min="5694" max="5695" width="0" style="1" hidden="1" customWidth="1"/>
    <col min="5696" max="5696" width="6.5703125" style="1" customWidth="1"/>
    <col min="5697" max="5697" width="12.7109375" style="1" bestFit="1" customWidth="1"/>
    <col min="5698" max="5705" width="0" style="1" hidden="1" customWidth="1"/>
    <col min="5706" max="5706" width="7.28515625" style="1" customWidth="1"/>
    <col min="5707" max="5707" width="22.7109375" style="1" customWidth="1"/>
    <col min="5708" max="5881" width="10.28515625" style="1" customWidth="1"/>
    <col min="5882" max="5888" width="3.7109375" style="1"/>
    <col min="5889" max="5889" width="6.42578125" style="1" customWidth="1"/>
    <col min="5890" max="5890" width="8.7109375" style="1" customWidth="1"/>
    <col min="5891" max="5891" width="11.5703125" style="1" bestFit="1" customWidth="1"/>
    <col min="5892" max="5892" width="15.28515625" style="1" bestFit="1" customWidth="1"/>
    <col min="5893" max="5904" width="0" style="1" hidden="1" customWidth="1"/>
    <col min="5905" max="5905" width="22.5703125" style="1" customWidth="1"/>
    <col min="5906" max="5906" width="17.85546875" style="1" bestFit="1" customWidth="1"/>
    <col min="5907" max="5907" width="22.140625" style="1" bestFit="1" customWidth="1"/>
    <col min="5908" max="5910" width="0" style="1" hidden="1" customWidth="1"/>
    <col min="5911" max="5911" width="11.28515625" style="1" customWidth="1"/>
    <col min="5912" max="5916" width="0" style="1" hidden="1" customWidth="1"/>
    <col min="5917" max="5917" width="7.42578125" style="1" bestFit="1" customWidth="1"/>
    <col min="5918" max="5918" width="15.28515625" style="1" bestFit="1" customWidth="1"/>
    <col min="5919" max="5920" width="0" style="1" hidden="1" customWidth="1"/>
    <col min="5921" max="5921" width="15.28515625" style="1" bestFit="1" customWidth="1"/>
    <col min="5922" max="5922" width="15.28515625" style="1" customWidth="1"/>
    <col min="5923" max="5930" width="0" style="1" hidden="1" customWidth="1"/>
    <col min="5931" max="5931" width="8.28515625" style="1" bestFit="1" customWidth="1"/>
    <col min="5932" max="5932" width="14.5703125" style="1" bestFit="1" customWidth="1"/>
    <col min="5933" max="5934" width="0" style="1" hidden="1" customWidth="1"/>
    <col min="5935" max="5935" width="14.5703125" style="1" bestFit="1" customWidth="1"/>
    <col min="5936" max="5936" width="15.5703125" style="1" bestFit="1" customWidth="1"/>
    <col min="5937" max="5947" width="0" style="1" hidden="1" customWidth="1"/>
    <col min="5948" max="5948" width="6.85546875" style="1" bestFit="1" customWidth="1"/>
    <col min="5949" max="5949" width="12.42578125" style="1" bestFit="1" customWidth="1"/>
    <col min="5950" max="5951" width="0" style="1" hidden="1" customWidth="1"/>
    <col min="5952" max="5952" width="6.5703125" style="1" customWidth="1"/>
    <col min="5953" max="5953" width="12.7109375" style="1" bestFit="1" customWidth="1"/>
    <col min="5954" max="5961" width="0" style="1" hidden="1" customWidth="1"/>
    <col min="5962" max="5962" width="7.28515625" style="1" customWidth="1"/>
    <col min="5963" max="5963" width="22.7109375" style="1" customWidth="1"/>
    <col min="5964" max="6137" width="10.28515625" style="1" customWidth="1"/>
    <col min="6138" max="6144" width="3.7109375" style="1"/>
    <col min="6145" max="6145" width="6.42578125" style="1" customWidth="1"/>
    <col min="6146" max="6146" width="8.7109375" style="1" customWidth="1"/>
    <col min="6147" max="6147" width="11.5703125" style="1" bestFit="1" customWidth="1"/>
    <col min="6148" max="6148" width="15.28515625" style="1" bestFit="1" customWidth="1"/>
    <col min="6149" max="6160" width="0" style="1" hidden="1" customWidth="1"/>
    <col min="6161" max="6161" width="22.5703125" style="1" customWidth="1"/>
    <col min="6162" max="6162" width="17.85546875" style="1" bestFit="1" customWidth="1"/>
    <col min="6163" max="6163" width="22.140625" style="1" bestFit="1" customWidth="1"/>
    <col min="6164" max="6166" width="0" style="1" hidden="1" customWidth="1"/>
    <col min="6167" max="6167" width="11.28515625" style="1" customWidth="1"/>
    <col min="6168" max="6172" width="0" style="1" hidden="1" customWidth="1"/>
    <col min="6173" max="6173" width="7.42578125" style="1" bestFit="1" customWidth="1"/>
    <col min="6174" max="6174" width="15.28515625" style="1" bestFit="1" customWidth="1"/>
    <col min="6175" max="6176" width="0" style="1" hidden="1" customWidth="1"/>
    <col min="6177" max="6177" width="15.28515625" style="1" bestFit="1" customWidth="1"/>
    <col min="6178" max="6178" width="15.28515625" style="1" customWidth="1"/>
    <col min="6179" max="6186" width="0" style="1" hidden="1" customWidth="1"/>
    <col min="6187" max="6187" width="8.28515625" style="1" bestFit="1" customWidth="1"/>
    <col min="6188" max="6188" width="14.5703125" style="1" bestFit="1" customWidth="1"/>
    <col min="6189" max="6190" width="0" style="1" hidden="1" customWidth="1"/>
    <col min="6191" max="6191" width="14.5703125" style="1" bestFit="1" customWidth="1"/>
    <col min="6192" max="6192" width="15.5703125" style="1" bestFit="1" customWidth="1"/>
    <col min="6193" max="6203" width="0" style="1" hidden="1" customWidth="1"/>
    <col min="6204" max="6204" width="6.85546875" style="1" bestFit="1" customWidth="1"/>
    <col min="6205" max="6205" width="12.42578125" style="1" bestFit="1" customWidth="1"/>
    <col min="6206" max="6207" width="0" style="1" hidden="1" customWidth="1"/>
    <col min="6208" max="6208" width="6.5703125" style="1" customWidth="1"/>
    <col min="6209" max="6209" width="12.7109375" style="1" bestFit="1" customWidth="1"/>
    <col min="6210" max="6217" width="0" style="1" hidden="1" customWidth="1"/>
    <col min="6218" max="6218" width="7.28515625" style="1" customWidth="1"/>
    <col min="6219" max="6219" width="22.7109375" style="1" customWidth="1"/>
    <col min="6220" max="6393" width="10.28515625" style="1" customWidth="1"/>
    <col min="6394" max="6400" width="3.7109375" style="1"/>
    <col min="6401" max="6401" width="6.42578125" style="1" customWidth="1"/>
    <col min="6402" max="6402" width="8.7109375" style="1" customWidth="1"/>
    <col min="6403" max="6403" width="11.5703125" style="1" bestFit="1" customWidth="1"/>
    <col min="6404" max="6404" width="15.28515625" style="1" bestFit="1" customWidth="1"/>
    <col min="6405" max="6416" width="0" style="1" hidden="1" customWidth="1"/>
    <col min="6417" max="6417" width="22.5703125" style="1" customWidth="1"/>
    <col min="6418" max="6418" width="17.85546875" style="1" bestFit="1" customWidth="1"/>
    <col min="6419" max="6419" width="22.140625" style="1" bestFit="1" customWidth="1"/>
    <col min="6420" max="6422" width="0" style="1" hidden="1" customWidth="1"/>
    <col min="6423" max="6423" width="11.28515625" style="1" customWidth="1"/>
    <col min="6424" max="6428" width="0" style="1" hidden="1" customWidth="1"/>
    <col min="6429" max="6429" width="7.42578125" style="1" bestFit="1" customWidth="1"/>
    <col min="6430" max="6430" width="15.28515625" style="1" bestFit="1" customWidth="1"/>
    <col min="6431" max="6432" width="0" style="1" hidden="1" customWidth="1"/>
    <col min="6433" max="6433" width="15.28515625" style="1" bestFit="1" customWidth="1"/>
    <col min="6434" max="6434" width="15.28515625" style="1" customWidth="1"/>
    <col min="6435" max="6442" width="0" style="1" hidden="1" customWidth="1"/>
    <col min="6443" max="6443" width="8.28515625" style="1" bestFit="1" customWidth="1"/>
    <col min="6444" max="6444" width="14.5703125" style="1" bestFit="1" customWidth="1"/>
    <col min="6445" max="6446" width="0" style="1" hidden="1" customWidth="1"/>
    <col min="6447" max="6447" width="14.5703125" style="1" bestFit="1" customWidth="1"/>
    <col min="6448" max="6448" width="15.5703125" style="1" bestFit="1" customWidth="1"/>
    <col min="6449" max="6459" width="0" style="1" hidden="1" customWidth="1"/>
    <col min="6460" max="6460" width="6.85546875" style="1" bestFit="1" customWidth="1"/>
    <col min="6461" max="6461" width="12.42578125" style="1" bestFit="1" customWidth="1"/>
    <col min="6462" max="6463" width="0" style="1" hidden="1" customWidth="1"/>
    <col min="6464" max="6464" width="6.5703125" style="1" customWidth="1"/>
    <col min="6465" max="6465" width="12.7109375" style="1" bestFit="1" customWidth="1"/>
    <col min="6466" max="6473" width="0" style="1" hidden="1" customWidth="1"/>
    <col min="6474" max="6474" width="7.28515625" style="1" customWidth="1"/>
    <col min="6475" max="6475" width="22.7109375" style="1" customWidth="1"/>
    <col min="6476" max="6649" width="10.28515625" style="1" customWidth="1"/>
    <col min="6650" max="6656" width="3.7109375" style="1"/>
    <col min="6657" max="6657" width="6.42578125" style="1" customWidth="1"/>
    <col min="6658" max="6658" width="8.7109375" style="1" customWidth="1"/>
    <col min="6659" max="6659" width="11.5703125" style="1" bestFit="1" customWidth="1"/>
    <col min="6660" max="6660" width="15.28515625" style="1" bestFit="1" customWidth="1"/>
    <col min="6661" max="6672" width="0" style="1" hidden="1" customWidth="1"/>
    <col min="6673" max="6673" width="22.5703125" style="1" customWidth="1"/>
    <col min="6674" max="6674" width="17.85546875" style="1" bestFit="1" customWidth="1"/>
    <col min="6675" max="6675" width="22.140625" style="1" bestFit="1" customWidth="1"/>
    <col min="6676" max="6678" width="0" style="1" hidden="1" customWidth="1"/>
    <col min="6679" max="6679" width="11.28515625" style="1" customWidth="1"/>
    <col min="6680" max="6684" width="0" style="1" hidden="1" customWidth="1"/>
    <col min="6685" max="6685" width="7.42578125" style="1" bestFit="1" customWidth="1"/>
    <col min="6686" max="6686" width="15.28515625" style="1" bestFit="1" customWidth="1"/>
    <col min="6687" max="6688" width="0" style="1" hidden="1" customWidth="1"/>
    <col min="6689" max="6689" width="15.28515625" style="1" bestFit="1" customWidth="1"/>
    <col min="6690" max="6690" width="15.28515625" style="1" customWidth="1"/>
    <col min="6691" max="6698" width="0" style="1" hidden="1" customWidth="1"/>
    <col min="6699" max="6699" width="8.28515625" style="1" bestFit="1" customWidth="1"/>
    <col min="6700" max="6700" width="14.5703125" style="1" bestFit="1" customWidth="1"/>
    <col min="6701" max="6702" width="0" style="1" hidden="1" customWidth="1"/>
    <col min="6703" max="6703" width="14.5703125" style="1" bestFit="1" customWidth="1"/>
    <col min="6704" max="6704" width="15.5703125" style="1" bestFit="1" customWidth="1"/>
    <col min="6705" max="6715" width="0" style="1" hidden="1" customWidth="1"/>
    <col min="6716" max="6716" width="6.85546875" style="1" bestFit="1" customWidth="1"/>
    <col min="6717" max="6717" width="12.42578125" style="1" bestFit="1" customWidth="1"/>
    <col min="6718" max="6719" width="0" style="1" hidden="1" customWidth="1"/>
    <col min="6720" max="6720" width="6.5703125" style="1" customWidth="1"/>
    <col min="6721" max="6721" width="12.7109375" style="1" bestFit="1" customWidth="1"/>
    <col min="6722" max="6729" width="0" style="1" hidden="1" customWidth="1"/>
    <col min="6730" max="6730" width="7.28515625" style="1" customWidth="1"/>
    <col min="6731" max="6731" width="22.7109375" style="1" customWidth="1"/>
    <col min="6732" max="6905" width="10.28515625" style="1" customWidth="1"/>
    <col min="6906" max="6912" width="3.7109375" style="1"/>
    <col min="6913" max="6913" width="6.42578125" style="1" customWidth="1"/>
    <col min="6914" max="6914" width="8.7109375" style="1" customWidth="1"/>
    <col min="6915" max="6915" width="11.5703125" style="1" bestFit="1" customWidth="1"/>
    <col min="6916" max="6916" width="15.28515625" style="1" bestFit="1" customWidth="1"/>
    <col min="6917" max="6928" width="0" style="1" hidden="1" customWidth="1"/>
    <col min="6929" max="6929" width="22.5703125" style="1" customWidth="1"/>
    <col min="6930" max="6930" width="17.85546875" style="1" bestFit="1" customWidth="1"/>
    <col min="6931" max="6931" width="22.140625" style="1" bestFit="1" customWidth="1"/>
    <col min="6932" max="6934" width="0" style="1" hidden="1" customWidth="1"/>
    <col min="6935" max="6935" width="11.28515625" style="1" customWidth="1"/>
    <col min="6936" max="6940" width="0" style="1" hidden="1" customWidth="1"/>
    <col min="6941" max="6941" width="7.42578125" style="1" bestFit="1" customWidth="1"/>
    <col min="6942" max="6942" width="15.28515625" style="1" bestFit="1" customWidth="1"/>
    <col min="6943" max="6944" width="0" style="1" hidden="1" customWidth="1"/>
    <col min="6945" max="6945" width="15.28515625" style="1" bestFit="1" customWidth="1"/>
    <col min="6946" max="6946" width="15.28515625" style="1" customWidth="1"/>
    <col min="6947" max="6954" width="0" style="1" hidden="1" customWidth="1"/>
    <col min="6955" max="6955" width="8.28515625" style="1" bestFit="1" customWidth="1"/>
    <col min="6956" max="6956" width="14.5703125" style="1" bestFit="1" customWidth="1"/>
    <col min="6957" max="6958" width="0" style="1" hidden="1" customWidth="1"/>
    <col min="6959" max="6959" width="14.5703125" style="1" bestFit="1" customWidth="1"/>
    <col min="6960" max="6960" width="15.5703125" style="1" bestFit="1" customWidth="1"/>
    <col min="6961" max="6971" width="0" style="1" hidden="1" customWidth="1"/>
    <col min="6972" max="6972" width="6.85546875" style="1" bestFit="1" customWidth="1"/>
    <col min="6973" max="6973" width="12.42578125" style="1" bestFit="1" customWidth="1"/>
    <col min="6974" max="6975" width="0" style="1" hidden="1" customWidth="1"/>
    <col min="6976" max="6976" width="6.5703125" style="1" customWidth="1"/>
    <col min="6977" max="6977" width="12.7109375" style="1" bestFit="1" customWidth="1"/>
    <col min="6978" max="6985" width="0" style="1" hidden="1" customWidth="1"/>
    <col min="6986" max="6986" width="7.28515625" style="1" customWidth="1"/>
    <col min="6987" max="6987" width="22.7109375" style="1" customWidth="1"/>
    <col min="6988" max="7161" width="10.28515625" style="1" customWidth="1"/>
    <col min="7162" max="7168" width="3.7109375" style="1"/>
    <col min="7169" max="7169" width="6.42578125" style="1" customWidth="1"/>
    <col min="7170" max="7170" width="8.7109375" style="1" customWidth="1"/>
    <col min="7171" max="7171" width="11.5703125" style="1" bestFit="1" customWidth="1"/>
    <col min="7172" max="7172" width="15.28515625" style="1" bestFit="1" customWidth="1"/>
    <col min="7173" max="7184" width="0" style="1" hidden="1" customWidth="1"/>
    <col min="7185" max="7185" width="22.5703125" style="1" customWidth="1"/>
    <col min="7186" max="7186" width="17.85546875" style="1" bestFit="1" customWidth="1"/>
    <col min="7187" max="7187" width="22.140625" style="1" bestFit="1" customWidth="1"/>
    <col min="7188" max="7190" width="0" style="1" hidden="1" customWidth="1"/>
    <col min="7191" max="7191" width="11.28515625" style="1" customWidth="1"/>
    <col min="7192" max="7196" width="0" style="1" hidden="1" customWidth="1"/>
    <col min="7197" max="7197" width="7.42578125" style="1" bestFit="1" customWidth="1"/>
    <col min="7198" max="7198" width="15.28515625" style="1" bestFit="1" customWidth="1"/>
    <col min="7199" max="7200" width="0" style="1" hidden="1" customWidth="1"/>
    <col min="7201" max="7201" width="15.28515625" style="1" bestFit="1" customWidth="1"/>
    <col min="7202" max="7202" width="15.28515625" style="1" customWidth="1"/>
    <col min="7203" max="7210" width="0" style="1" hidden="1" customWidth="1"/>
    <col min="7211" max="7211" width="8.28515625" style="1" bestFit="1" customWidth="1"/>
    <col min="7212" max="7212" width="14.5703125" style="1" bestFit="1" customWidth="1"/>
    <col min="7213" max="7214" width="0" style="1" hidden="1" customWidth="1"/>
    <col min="7215" max="7215" width="14.5703125" style="1" bestFit="1" customWidth="1"/>
    <col min="7216" max="7216" width="15.5703125" style="1" bestFit="1" customWidth="1"/>
    <col min="7217" max="7227" width="0" style="1" hidden="1" customWidth="1"/>
    <col min="7228" max="7228" width="6.85546875" style="1" bestFit="1" customWidth="1"/>
    <col min="7229" max="7229" width="12.42578125" style="1" bestFit="1" customWidth="1"/>
    <col min="7230" max="7231" width="0" style="1" hidden="1" customWidth="1"/>
    <col min="7232" max="7232" width="6.5703125" style="1" customWidth="1"/>
    <col min="7233" max="7233" width="12.7109375" style="1" bestFit="1" customWidth="1"/>
    <col min="7234" max="7241" width="0" style="1" hidden="1" customWidth="1"/>
    <col min="7242" max="7242" width="7.28515625" style="1" customWidth="1"/>
    <col min="7243" max="7243" width="22.7109375" style="1" customWidth="1"/>
    <col min="7244" max="7417" width="10.28515625" style="1" customWidth="1"/>
    <col min="7418" max="7424" width="3.7109375" style="1"/>
    <col min="7425" max="7425" width="6.42578125" style="1" customWidth="1"/>
    <col min="7426" max="7426" width="8.7109375" style="1" customWidth="1"/>
    <col min="7427" max="7427" width="11.5703125" style="1" bestFit="1" customWidth="1"/>
    <col min="7428" max="7428" width="15.28515625" style="1" bestFit="1" customWidth="1"/>
    <col min="7429" max="7440" width="0" style="1" hidden="1" customWidth="1"/>
    <col min="7441" max="7441" width="22.5703125" style="1" customWidth="1"/>
    <col min="7442" max="7442" width="17.85546875" style="1" bestFit="1" customWidth="1"/>
    <col min="7443" max="7443" width="22.140625" style="1" bestFit="1" customWidth="1"/>
    <col min="7444" max="7446" width="0" style="1" hidden="1" customWidth="1"/>
    <col min="7447" max="7447" width="11.28515625" style="1" customWidth="1"/>
    <col min="7448" max="7452" width="0" style="1" hidden="1" customWidth="1"/>
    <col min="7453" max="7453" width="7.42578125" style="1" bestFit="1" customWidth="1"/>
    <col min="7454" max="7454" width="15.28515625" style="1" bestFit="1" customWidth="1"/>
    <col min="7455" max="7456" width="0" style="1" hidden="1" customWidth="1"/>
    <col min="7457" max="7457" width="15.28515625" style="1" bestFit="1" customWidth="1"/>
    <col min="7458" max="7458" width="15.28515625" style="1" customWidth="1"/>
    <col min="7459" max="7466" width="0" style="1" hidden="1" customWidth="1"/>
    <col min="7467" max="7467" width="8.28515625" style="1" bestFit="1" customWidth="1"/>
    <col min="7468" max="7468" width="14.5703125" style="1" bestFit="1" customWidth="1"/>
    <col min="7469" max="7470" width="0" style="1" hidden="1" customWidth="1"/>
    <col min="7471" max="7471" width="14.5703125" style="1" bestFit="1" customWidth="1"/>
    <col min="7472" max="7472" width="15.5703125" style="1" bestFit="1" customWidth="1"/>
    <col min="7473" max="7483" width="0" style="1" hidden="1" customWidth="1"/>
    <col min="7484" max="7484" width="6.85546875" style="1" bestFit="1" customWidth="1"/>
    <col min="7485" max="7485" width="12.42578125" style="1" bestFit="1" customWidth="1"/>
    <col min="7486" max="7487" width="0" style="1" hidden="1" customWidth="1"/>
    <col min="7488" max="7488" width="6.5703125" style="1" customWidth="1"/>
    <col min="7489" max="7489" width="12.7109375" style="1" bestFit="1" customWidth="1"/>
    <col min="7490" max="7497" width="0" style="1" hidden="1" customWidth="1"/>
    <col min="7498" max="7498" width="7.28515625" style="1" customWidth="1"/>
    <col min="7499" max="7499" width="22.7109375" style="1" customWidth="1"/>
    <col min="7500" max="7673" width="10.28515625" style="1" customWidth="1"/>
    <col min="7674" max="7680" width="3.7109375" style="1"/>
    <col min="7681" max="7681" width="6.42578125" style="1" customWidth="1"/>
    <col min="7682" max="7682" width="8.7109375" style="1" customWidth="1"/>
    <col min="7683" max="7683" width="11.5703125" style="1" bestFit="1" customWidth="1"/>
    <col min="7684" max="7684" width="15.28515625" style="1" bestFit="1" customWidth="1"/>
    <col min="7685" max="7696" width="0" style="1" hidden="1" customWidth="1"/>
    <col min="7697" max="7697" width="22.5703125" style="1" customWidth="1"/>
    <col min="7698" max="7698" width="17.85546875" style="1" bestFit="1" customWidth="1"/>
    <col min="7699" max="7699" width="22.140625" style="1" bestFit="1" customWidth="1"/>
    <col min="7700" max="7702" width="0" style="1" hidden="1" customWidth="1"/>
    <col min="7703" max="7703" width="11.28515625" style="1" customWidth="1"/>
    <col min="7704" max="7708" width="0" style="1" hidden="1" customWidth="1"/>
    <col min="7709" max="7709" width="7.42578125" style="1" bestFit="1" customWidth="1"/>
    <col min="7710" max="7710" width="15.28515625" style="1" bestFit="1" customWidth="1"/>
    <col min="7711" max="7712" width="0" style="1" hidden="1" customWidth="1"/>
    <col min="7713" max="7713" width="15.28515625" style="1" bestFit="1" customWidth="1"/>
    <col min="7714" max="7714" width="15.28515625" style="1" customWidth="1"/>
    <col min="7715" max="7722" width="0" style="1" hidden="1" customWidth="1"/>
    <col min="7723" max="7723" width="8.28515625" style="1" bestFit="1" customWidth="1"/>
    <col min="7724" max="7724" width="14.5703125" style="1" bestFit="1" customWidth="1"/>
    <col min="7725" max="7726" width="0" style="1" hidden="1" customWidth="1"/>
    <col min="7727" max="7727" width="14.5703125" style="1" bestFit="1" customWidth="1"/>
    <col min="7728" max="7728" width="15.5703125" style="1" bestFit="1" customWidth="1"/>
    <col min="7729" max="7739" width="0" style="1" hidden="1" customWidth="1"/>
    <col min="7740" max="7740" width="6.85546875" style="1" bestFit="1" customWidth="1"/>
    <col min="7741" max="7741" width="12.42578125" style="1" bestFit="1" customWidth="1"/>
    <col min="7742" max="7743" width="0" style="1" hidden="1" customWidth="1"/>
    <col min="7744" max="7744" width="6.5703125" style="1" customWidth="1"/>
    <col min="7745" max="7745" width="12.7109375" style="1" bestFit="1" customWidth="1"/>
    <col min="7746" max="7753" width="0" style="1" hidden="1" customWidth="1"/>
    <col min="7754" max="7754" width="7.28515625" style="1" customWidth="1"/>
    <col min="7755" max="7755" width="22.7109375" style="1" customWidth="1"/>
    <col min="7756" max="7929" width="10.28515625" style="1" customWidth="1"/>
    <col min="7930" max="7936" width="3.7109375" style="1"/>
    <col min="7937" max="7937" width="6.42578125" style="1" customWidth="1"/>
    <col min="7938" max="7938" width="8.7109375" style="1" customWidth="1"/>
    <col min="7939" max="7939" width="11.5703125" style="1" bestFit="1" customWidth="1"/>
    <col min="7940" max="7940" width="15.28515625" style="1" bestFit="1" customWidth="1"/>
    <col min="7941" max="7952" width="0" style="1" hidden="1" customWidth="1"/>
    <col min="7953" max="7953" width="22.5703125" style="1" customWidth="1"/>
    <col min="7954" max="7954" width="17.85546875" style="1" bestFit="1" customWidth="1"/>
    <col min="7955" max="7955" width="22.140625" style="1" bestFit="1" customWidth="1"/>
    <col min="7956" max="7958" width="0" style="1" hidden="1" customWidth="1"/>
    <col min="7959" max="7959" width="11.28515625" style="1" customWidth="1"/>
    <col min="7960" max="7964" width="0" style="1" hidden="1" customWidth="1"/>
    <col min="7965" max="7965" width="7.42578125" style="1" bestFit="1" customWidth="1"/>
    <col min="7966" max="7966" width="15.28515625" style="1" bestFit="1" customWidth="1"/>
    <col min="7967" max="7968" width="0" style="1" hidden="1" customWidth="1"/>
    <col min="7969" max="7969" width="15.28515625" style="1" bestFit="1" customWidth="1"/>
    <col min="7970" max="7970" width="15.28515625" style="1" customWidth="1"/>
    <col min="7971" max="7978" width="0" style="1" hidden="1" customWidth="1"/>
    <col min="7979" max="7979" width="8.28515625" style="1" bestFit="1" customWidth="1"/>
    <col min="7980" max="7980" width="14.5703125" style="1" bestFit="1" customWidth="1"/>
    <col min="7981" max="7982" width="0" style="1" hidden="1" customWidth="1"/>
    <col min="7983" max="7983" width="14.5703125" style="1" bestFit="1" customWidth="1"/>
    <col min="7984" max="7984" width="15.5703125" style="1" bestFit="1" customWidth="1"/>
    <col min="7985" max="7995" width="0" style="1" hidden="1" customWidth="1"/>
    <col min="7996" max="7996" width="6.85546875" style="1" bestFit="1" customWidth="1"/>
    <col min="7997" max="7997" width="12.42578125" style="1" bestFit="1" customWidth="1"/>
    <col min="7998" max="7999" width="0" style="1" hidden="1" customWidth="1"/>
    <col min="8000" max="8000" width="6.5703125" style="1" customWidth="1"/>
    <col min="8001" max="8001" width="12.7109375" style="1" bestFit="1" customWidth="1"/>
    <col min="8002" max="8009" width="0" style="1" hidden="1" customWidth="1"/>
    <col min="8010" max="8010" width="7.28515625" style="1" customWidth="1"/>
    <col min="8011" max="8011" width="22.7109375" style="1" customWidth="1"/>
    <col min="8012" max="8185" width="10.28515625" style="1" customWidth="1"/>
    <col min="8186" max="8192" width="3.7109375" style="1"/>
    <col min="8193" max="8193" width="6.42578125" style="1" customWidth="1"/>
    <col min="8194" max="8194" width="8.7109375" style="1" customWidth="1"/>
    <col min="8195" max="8195" width="11.5703125" style="1" bestFit="1" customWidth="1"/>
    <col min="8196" max="8196" width="15.28515625" style="1" bestFit="1" customWidth="1"/>
    <col min="8197" max="8208" width="0" style="1" hidden="1" customWidth="1"/>
    <col min="8209" max="8209" width="22.5703125" style="1" customWidth="1"/>
    <col min="8210" max="8210" width="17.85546875" style="1" bestFit="1" customWidth="1"/>
    <col min="8211" max="8211" width="22.140625" style="1" bestFit="1" customWidth="1"/>
    <col min="8212" max="8214" width="0" style="1" hidden="1" customWidth="1"/>
    <col min="8215" max="8215" width="11.28515625" style="1" customWidth="1"/>
    <col min="8216" max="8220" width="0" style="1" hidden="1" customWidth="1"/>
    <col min="8221" max="8221" width="7.42578125" style="1" bestFit="1" customWidth="1"/>
    <col min="8222" max="8222" width="15.28515625" style="1" bestFit="1" customWidth="1"/>
    <col min="8223" max="8224" width="0" style="1" hidden="1" customWidth="1"/>
    <col min="8225" max="8225" width="15.28515625" style="1" bestFit="1" customWidth="1"/>
    <col min="8226" max="8226" width="15.28515625" style="1" customWidth="1"/>
    <col min="8227" max="8234" width="0" style="1" hidden="1" customWidth="1"/>
    <col min="8235" max="8235" width="8.28515625" style="1" bestFit="1" customWidth="1"/>
    <col min="8236" max="8236" width="14.5703125" style="1" bestFit="1" customWidth="1"/>
    <col min="8237" max="8238" width="0" style="1" hidden="1" customWidth="1"/>
    <col min="8239" max="8239" width="14.5703125" style="1" bestFit="1" customWidth="1"/>
    <col min="8240" max="8240" width="15.5703125" style="1" bestFit="1" customWidth="1"/>
    <col min="8241" max="8251" width="0" style="1" hidden="1" customWidth="1"/>
    <col min="8252" max="8252" width="6.85546875" style="1" bestFit="1" customWidth="1"/>
    <col min="8253" max="8253" width="12.42578125" style="1" bestFit="1" customWidth="1"/>
    <col min="8254" max="8255" width="0" style="1" hidden="1" customWidth="1"/>
    <col min="8256" max="8256" width="6.5703125" style="1" customWidth="1"/>
    <col min="8257" max="8257" width="12.7109375" style="1" bestFit="1" customWidth="1"/>
    <col min="8258" max="8265" width="0" style="1" hidden="1" customWidth="1"/>
    <col min="8266" max="8266" width="7.28515625" style="1" customWidth="1"/>
    <col min="8267" max="8267" width="22.7109375" style="1" customWidth="1"/>
    <col min="8268" max="8441" width="10.28515625" style="1" customWidth="1"/>
    <col min="8442" max="8448" width="3.7109375" style="1"/>
    <col min="8449" max="8449" width="6.42578125" style="1" customWidth="1"/>
    <col min="8450" max="8450" width="8.7109375" style="1" customWidth="1"/>
    <col min="8451" max="8451" width="11.5703125" style="1" bestFit="1" customWidth="1"/>
    <col min="8452" max="8452" width="15.28515625" style="1" bestFit="1" customWidth="1"/>
    <col min="8453" max="8464" width="0" style="1" hidden="1" customWidth="1"/>
    <col min="8465" max="8465" width="22.5703125" style="1" customWidth="1"/>
    <col min="8466" max="8466" width="17.85546875" style="1" bestFit="1" customWidth="1"/>
    <col min="8467" max="8467" width="22.140625" style="1" bestFit="1" customWidth="1"/>
    <col min="8468" max="8470" width="0" style="1" hidden="1" customWidth="1"/>
    <col min="8471" max="8471" width="11.28515625" style="1" customWidth="1"/>
    <col min="8472" max="8476" width="0" style="1" hidden="1" customWidth="1"/>
    <col min="8477" max="8477" width="7.42578125" style="1" bestFit="1" customWidth="1"/>
    <col min="8478" max="8478" width="15.28515625" style="1" bestFit="1" customWidth="1"/>
    <col min="8479" max="8480" width="0" style="1" hidden="1" customWidth="1"/>
    <col min="8481" max="8481" width="15.28515625" style="1" bestFit="1" customWidth="1"/>
    <col min="8482" max="8482" width="15.28515625" style="1" customWidth="1"/>
    <col min="8483" max="8490" width="0" style="1" hidden="1" customWidth="1"/>
    <col min="8491" max="8491" width="8.28515625" style="1" bestFit="1" customWidth="1"/>
    <col min="8492" max="8492" width="14.5703125" style="1" bestFit="1" customWidth="1"/>
    <col min="8493" max="8494" width="0" style="1" hidden="1" customWidth="1"/>
    <col min="8495" max="8495" width="14.5703125" style="1" bestFit="1" customWidth="1"/>
    <col min="8496" max="8496" width="15.5703125" style="1" bestFit="1" customWidth="1"/>
    <col min="8497" max="8507" width="0" style="1" hidden="1" customWidth="1"/>
    <col min="8508" max="8508" width="6.85546875" style="1" bestFit="1" customWidth="1"/>
    <col min="8509" max="8509" width="12.42578125" style="1" bestFit="1" customWidth="1"/>
    <col min="8510" max="8511" width="0" style="1" hidden="1" customWidth="1"/>
    <col min="8512" max="8512" width="6.5703125" style="1" customWidth="1"/>
    <col min="8513" max="8513" width="12.7109375" style="1" bestFit="1" customWidth="1"/>
    <col min="8514" max="8521" width="0" style="1" hidden="1" customWidth="1"/>
    <col min="8522" max="8522" width="7.28515625" style="1" customWidth="1"/>
    <col min="8523" max="8523" width="22.7109375" style="1" customWidth="1"/>
    <col min="8524" max="8697" width="10.28515625" style="1" customWidth="1"/>
    <col min="8698" max="8704" width="3.7109375" style="1"/>
    <col min="8705" max="8705" width="6.42578125" style="1" customWidth="1"/>
    <col min="8706" max="8706" width="8.7109375" style="1" customWidth="1"/>
    <col min="8707" max="8707" width="11.5703125" style="1" bestFit="1" customWidth="1"/>
    <col min="8708" max="8708" width="15.28515625" style="1" bestFit="1" customWidth="1"/>
    <col min="8709" max="8720" width="0" style="1" hidden="1" customWidth="1"/>
    <col min="8721" max="8721" width="22.5703125" style="1" customWidth="1"/>
    <col min="8722" max="8722" width="17.85546875" style="1" bestFit="1" customWidth="1"/>
    <col min="8723" max="8723" width="22.140625" style="1" bestFit="1" customWidth="1"/>
    <col min="8724" max="8726" width="0" style="1" hidden="1" customWidth="1"/>
    <col min="8727" max="8727" width="11.28515625" style="1" customWidth="1"/>
    <col min="8728" max="8732" width="0" style="1" hidden="1" customWidth="1"/>
    <col min="8733" max="8733" width="7.42578125" style="1" bestFit="1" customWidth="1"/>
    <col min="8734" max="8734" width="15.28515625" style="1" bestFit="1" customWidth="1"/>
    <col min="8735" max="8736" width="0" style="1" hidden="1" customWidth="1"/>
    <col min="8737" max="8737" width="15.28515625" style="1" bestFit="1" customWidth="1"/>
    <col min="8738" max="8738" width="15.28515625" style="1" customWidth="1"/>
    <col min="8739" max="8746" width="0" style="1" hidden="1" customWidth="1"/>
    <col min="8747" max="8747" width="8.28515625" style="1" bestFit="1" customWidth="1"/>
    <col min="8748" max="8748" width="14.5703125" style="1" bestFit="1" customWidth="1"/>
    <col min="8749" max="8750" width="0" style="1" hidden="1" customWidth="1"/>
    <col min="8751" max="8751" width="14.5703125" style="1" bestFit="1" customWidth="1"/>
    <col min="8752" max="8752" width="15.5703125" style="1" bestFit="1" customWidth="1"/>
    <col min="8753" max="8763" width="0" style="1" hidden="1" customWidth="1"/>
    <col min="8764" max="8764" width="6.85546875" style="1" bestFit="1" customWidth="1"/>
    <col min="8765" max="8765" width="12.42578125" style="1" bestFit="1" customWidth="1"/>
    <col min="8766" max="8767" width="0" style="1" hidden="1" customWidth="1"/>
    <col min="8768" max="8768" width="6.5703125" style="1" customWidth="1"/>
    <col min="8769" max="8769" width="12.7109375" style="1" bestFit="1" customWidth="1"/>
    <col min="8770" max="8777" width="0" style="1" hidden="1" customWidth="1"/>
    <col min="8778" max="8778" width="7.28515625" style="1" customWidth="1"/>
    <col min="8779" max="8779" width="22.7109375" style="1" customWidth="1"/>
    <col min="8780" max="8953" width="10.28515625" style="1" customWidth="1"/>
    <col min="8954" max="8960" width="3.7109375" style="1"/>
    <col min="8961" max="8961" width="6.42578125" style="1" customWidth="1"/>
    <col min="8962" max="8962" width="8.7109375" style="1" customWidth="1"/>
    <col min="8963" max="8963" width="11.5703125" style="1" bestFit="1" customWidth="1"/>
    <col min="8964" max="8964" width="15.28515625" style="1" bestFit="1" customWidth="1"/>
    <col min="8965" max="8976" width="0" style="1" hidden="1" customWidth="1"/>
    <col min="8977" max="8977" width="22.5703125" style="1" customWidth="1"/>
    <col min="8978" max="8978" width="17.85546875" style="1" bestFit="1" customWidth="1"/>
    <col min="8979" max="8979" width="22.140625" style="1" bestFit="1" customWidth="1"/>
    <col min="8980" max="8982" width="0" style="1" hidden="1" customWidth="1"/>
    <col min="8983" max="8983" width="11.28515625" style="1" customWidth="1"/>
    <col min="8984" max="8988" width="0" style="1" hidden="1" customWidth="1"/>
    <col min="8989" max="8989" width="7.42578125" style="1" bestFit="1" customWidth="1"/>
    <col min="8990" max="8990" width="15.28515625" style="1" bestFit="1" customWidth="1"/>
    <col min="8991" max="8992" width="0" style="1" hidden="1" customWidth="1"/>
    <col min="8993" max="8993" width="15.28515625" style="1" bestFit="1" customWidth="1"/>
    <col min="8994" max="8994" width="15.28515625" style="1" customWidth="1"/>
    <col min="8995" max="9002" width="0" style="1" hidden="1" customWidth="1"/>
    <col min="9003" max="9003" width="8.28515625" style="1" bestFit="1" customWidth="1"/>
    <col min="9004" max="9004" width="14.5703125" style="1" bestFit="1" customWidth="1"/>
    <col min="9005" max="9006" width="0" style="1" hidden="1" customWidth="1"/>
    <col min="9007" max="9007" width="14.5703125" style="1" bestFit="1" customWidth="1"/>
    <col min="9008" max="9008" width="15.5703125" style="1" bestFit="1" customWidth="1"/>
    <col min="9009" max="9019" width="0" style="1" hidden="1" customWidth="1"/>
    <col min="9020" max="9020" width="6.85546875" style="1" bestFit="1" customWidth="1"/>
    <col min="9021" max="9021" width="12.42578125" style="1" bestFit="1" customWidth="1"/>
    <col min="9022" max="9023" width="0" style="1" hidden="1" customWidth="1"/>
    <col min="9024" max="9024" width="6.5703125" style="1" customWidth="1"/>
    <col min="9025" max="9025" width="12.7109375" style="1" bestFit="1" customWidth="1"/>
    <col min="9026" max="9033" width="0" style="1" hidden="1" customWidth="1"/>
    <col min="9034" max="9034" width="7.28515625" style="1" customWidth="1"/>
    <col min="9035" max="9035" width="22.7109375" style="1" customWidth="1"/>
    <col min="9036" max="9209" width="10.28515625" style="1" customWidth="1"/>
    <col min="9210" max="9216" width="3.7109375" style="1"/>
    <col min="9217" max="9217" width="6.42578125" style="1" customWidth="1"/>
    <col min="9218" max="9218" width="8.7109375" style="1" customWidth="1"/>
    <col min="9219" max="9219" width="11.5703125" style="1" bestFit="1" customWidth="1"/>
    <col min="9220" max="9220" width="15.28515625" style="1" bestFit="1" customWidth="1"/>
    <col min="9221" max="9232" width="0" style="1" hidden="1" customWidth="1"/>
    <col min="9233" max="9233" width="22.5703125" style="1" customWidth="1"/>
    <col min="9234" max="9234" width="17.85546875" style="1" bestFit="1" customWidth="1"/>
    <col min="9235" max="9235" width="22.140625" style="1" bestFit="1" customWidth="1"/>
    <col min="9236" max="9238" width="0" style="1" hidden="1" customWidth="1"/>
    <col min="9239" max="9239" width="11.28515625" style="1" customWidth="1"/>
    <col min="9240" max="9244" width="0" style="1" hidden="1" customWidth="1"/>
    <col min="9245" max="9245" width="7.42578125" style="1" bestFit="1" customWidth="1"/>
    <col min="9246" max="9246" width="15.28515625" style="1" bestFit="1" customWidth="1"/>
    <col min="9247" max="9248" width="0" style="1" hidden="1" customWidth="1"/>
    <col min="9249" max="9249" width="15.28515625" style="1" bestFit="1" customWidth="1"/>
    <col min="9250" max="9250" width="15.28515625" style="1" customWidth="1"/>
    <col min="9251" max="9258" width="0" style="1" hidden="1" customWidth="1"/>
    <col min="9259" max="9259" width="8.28515625" style="1" bestFit="1" customWidth="1"/>
    <col min="9260" max="9260" width="14.5703125" style="1" bestFit="1" customWidth="1"/>
    <col min="9261" max="9262" width="0" style="1" hidden="1" customWidth="1"/>
    <col min="9263" max="9263" width="14.5703125" style="1" bestFit="1" customWidth="1"/>
    <col min="9264" max="9264" width="15.5703125" style="1" bestFit="1" customWidth="1"/>
    <col min="9265" max="9275" width="0" style="1" hidden="1" customWidth="1"/>
    <col min="9276" max="9276" width="6.85546875" style="1" bestFit="1" customWidth="1"/>
    <col min="9277" max="9277" width="12.42578125" style="1" bestFit="1" customWidth="1"/>
    <col min="9278" max="9279" width="0" style="1" hidden="1" customWidth="1"/>
    <col min="9280" max="9280" width="6.5703125" style="1" customWidth="1"/>
    <col min="9281" max="9281" width="12.7109375" style="1" bestFit="1" customWidth="1"/>
    <col min="9282" max="9289" width="0" style="1" hidden="1" customWidth="1"/>
    <col min="9290" max="9290" width="7.28515625" style="1" customWidth="1"/>
    <col min="9291" max="9291" width="22.7109375" style="1" customWidth="1"/>
    <col min="9292" max="9465" width="10.28515625" style="1" customWidth="1"/>
    <col min="9466" max="9472" width="3.7109375" style="1"/>
    <col min="9473" max="9473" width="6.42578125" style="1" customWidth="1"/>
    <col min="9474" max="9474" width="8.7109375" style="1" customWidth="1"/>
    <col min="9475" max="9475" width="11.5703125" style="1" bestFit="1" customWidth="1"/>
    <col min="9476" max="9476" width="15.28515625" style="1" bestFit="1" customWidth="1"/>
    <col min="9477" max="9488" width="0" style="1" hidden="1" customWidth="1"/>
    <col min="9489" max="9489" width="22.5703125" style="1" customWidth="1"/>
    <col min="9490" max="9490" width="17.85546875" style="1" bestFit="1" customWidth="1"/>
    <col min="9491" max="9491" width="22.140625" style="1" bestFit="1" customWidth="1"/>
    <col min="9492" max="9494" width="0" style="1" hidden="1" customWidth="1"/>
    <col min="9495" max="9495" width="11.28515625" style="1" customWidth="1"/>
    <col min="9496" max="9500" width="0" style="1" hidden="1" customWidth="1"/>
    <col min="9501" max="9501" width="7.42578125" style="1" bestFit="1" customWidth="1"/>
    <col min="9502" max="9502" width="15.28515625" style="1" bestFit="1" customWidth="1"/>
    <col min="9503" max="9504" width="0" style="1" hidden="1" customWidth="1"/>
    <col min="9505" max="9505" width="15.28515625" style="1" bestFit="1" customWidth="1"/>
    <col min="9506" max="9506" width="15.28515625" style="1" customWidth="1"/>
    <col min="9507" max="9514" width="0" style="1" hidden="1" customWidth="1"/>
    <col min="9515" max="9515" width="8.28515625" style="1" bestFit="1" customWidth="1"/>
    <col min="9516" max="9516" width="14.5703125" style="1" bestFit="1" customWidth="1"/>
    <col min="9517" max="9518" width="0" style="1" hidden="1" customWidth="1"/>
    <col min="9519" max="9519" width="14.5703125" style="1" bestFit="1" customWidth="1"/>
    <col min="9520" max="9520" width="15.5703125" style="1" bestFit="1" customWidth="1"/>
    <col min="9521" max="9531" width="0" style="1" hidden="1" customWidth="1"/>
    <col min="9532" max="9532" width="6.85546875" style="1" bestFit="1" customWidth="1"/>
    <col min="9533" max="9533" width="12.42578125" style="1" bestFit="1" customWidth="1"/>
    <col min="9534" max="9535" width="0" style="1" hidden="1" customWidth="1"/>
    <col min="9536" max="9536" width="6.5703125" style="1" customWidth="1"/>
    <col min="9537" max="9537" width="12.7109375" style="1" bestFit="1" customWidth="1"/>
    <col min="9538" max="9545" width="0" style="1" hidden="1" customWidth="1"/>
    <col min="9546" max="9546" width="7.28515625" style="1" customWidth="1"/>
    <col min="9547" max="9547" width="22.7109375" style="1" customWidth="1"/>
    <col min="9548" max="9721" width="10.28515625" style="1" customWidth="1"/>
    <col min="9722" max="9728" width="3.7109375" style="1"/>
    <col min="9729" max="9729" width="6.42578125" style="1" customWidth="1"/>
    <col min="9730" max="9730" width="8.7109375" style="1" customWidth="1"/>
    <col min="9731" max="9731" width="11.5703125" style="1" bestFit="1" customWidth="1"/>
    <col min="9732" max="9732" width="15.28515625" style="1" bestFit="1" customWidth="1"/>
    <col min="9733" max="9744" width="0" style="1" hidden="1" customWidth="1"/>
    <col min="9745" max="9745" width="22.5703125" style="1" customWidth="1"/>
    <col min="9746" max="9746" width="17.85546875" style="1" bestFit="1" customWidth="1"/>
    <col min="9747" max="9747" width="22.140625" style="1" bestFit="1" customWidth="1"/>
    <col min="9748" max="9750" width="0" style="1" hidden="1" customWidth="1"/>
    <col min="9751" max="9751" width="11.28515625" style="1" customWidth="1"/>
    <col min="9752" max="9756" width="0" style="1" hidden="1" customWidth="1"/>
    <col min="9757" max="9757" width="7.42578125" style="1" bestFit="1" customWidth="1"/>
    <col min="9758" max="9758" width="15.28515625" style="1" bestFit="1" customWidth="1"/>
    <col min="9759" max="9760" width="0" style="1" hidden="1" customWidth="1"/>
    <col min="9761" max="9761" width="15.28515625" style="1" bestFit="1" customWidth="1"/>
    <col min="9762" max="9762" width="15.28515625" style="1" customWidth="1"/>
    <col min="9763" max="9770" width="0" style="1" hidden="1" customWidth="1"/>
    <col min="9771" max="9771" width="8.28515625" style="1" bestFit="1" customWidth="1"/>
    <col min="9772" max="9772" width="14.5703125" style="1" bestFit="1" customWidth="1"/>
    <col min="9773" max="9774" width="0" style="1" hidden="1" customWidth="1"/>
    <col min="9775" max="9775" width="14.5703125" style="1" bestFit="1" customWidth="1"/>
    <col min="9776" max="9776" width="15.5703125" style="1" bestFit="1" customWidth="1"/>
    <col min="9777" max="9787" width="0" style="1" hidden="1" customWidth="1"/>
    <col min="9788" max="9788" width="6.85546875" style="1" bestFit="1" customWidth="1"/>
    <col min="9789" max="9789" width="12.42578125" style="1" bestFit="1" customWidth="1"/>
    <col min="9790" max="9791" width="0" style="1" hidden="1" customWidth="1"/>
    <col min="9792" max="9792" width="6.5703125" style="1" customWidth="1"/>
    <col min="9793" max="9793" width="12.7109375" style="1" bestFit="1" customWidth="1"/>
    <col min="9794" max="9801" width="0" style="1" hidden="1" customWidth="1"/>
    <col min="9802" max="9802" width="7.28515625" style="1" customWidth="1"/>
    <col min="9803" max="9803" width="22.7109375" style="1" customWidth="1"/>
    <col min="9804" max="9977" width="10.28515625" style="1" customWidth="1"/>
    <col min="9978" max="9984" width="3.7109375" style="1"/>
    <col min="9985" max="9985" width="6.42578125" style="1" customWidth="1"/>
    <col min="9986" max="9986" width="8.7109375" style="1" customWidth="1"/>
    <col min="9987" max="9987" width="11.5703125" style="1" bestFit="1" customWidth="1"/>
    <col min="9988" max="9988" width="15.28515625" style="1" bestFit="1" customWidth="1"/>
    <col min="9989" max="10000" width="0" style="1" hidden="1" customWidth="1"/>
    <col min="10001" max="10001" width="22.5703125" style="1" customWidth="1"/>
    <col min="10002" max="10002" width="17.85546875" style="1" bestFit="1" customWidth="1"/>
    <col min="10003" max="10003" width="22.140625" style="1" bestFit="1" customWidth="1"/>
    <col min="10004" max="10006" width="0" style="1" hidden="1" customWidth="1"/>
    <col min="10007" max="10007" width="11.28515625" style="1" customWidth="1"/>
    <col min="10008" max="10012" width="0" style="1" hidden="1" customWidth="1"/>
    <col min="10013" max="10013" width="7.42578125" style="1" bestFit="1" customWidth="1"/>
    <col min="10014" max="10014" width="15.28515625" style="1" bestFit="1" customWidth="1"/>
    <col min="10015" max="10016" width="0" style="1" hidden="1" customWidth="1"/>
    <col min="10017" max="10017" width="15.28515625" style="1" bestFit="1" customWidth="1"/>
    <col min="10018" max="10018" width="15.28515625" style="1" customWidth="1"/>
    <col min="10019" max="10026" width="0" style="1" hidden="1" customWidth="1"/>
    <col min="10027" max="10027" width="8.28515625" style="1" bestFit="1" customWidth="1"/>
    <col min="10028" max="10028" width="14.5703125" style="1" bestFit="1" customWidth="1"/>
    <col min="10029" max="10030" width="0" style="1" hidden="1" customWidth="1"/>
    <col min="10031" max="10031" width="14.5703125" style="1" bestFit="1" customWidth="1"/>
    <col min="10032" max="10032" width="15.5703125" style="1" bestFit="1" customWidth="1"/>
    <col min="10033" max="10043" width="0" style="1" hidden="1" customWidth="1"/>
    <col min="10044" max="10044" width="6.85546875" style="1" bestFit="1" customWidth="1"/>
    <col min="10045" max="10045" width="12.42578125" style="1" bestFit="1" customWidth="1"/>
    <col min="10046" max="10047" width="0" style="1" hidden="1" customWidth="1"/>
    <col min="10048" max="10048" width="6.5703125" style="1" customWidth="1"/>
    <col min="10049" max="10049" width="12.7109375" style="1" bestFit="1" customWidth="1"/>
    <col min="10050" max="10057" width="0" style="1" hidden="1" customWidth="1"/>
    <col min="10058" max="10058" width="7.28515625" style="1" customWidth="1"/>
    <col min="10059" max="10059" width="22.7109375" style="1" customWidth="1"/>
    <col min="10060" max="10233" width="10.28515625" style="1" customWidth="1"/>
    <col min="10234" max="10240" width="3.7109375" style="1"/>
    <col min="10241" max="10241" width="6.42578125" style="1" customWidth="1"/>
    <col min="10242" max="10242" width="8.7109375" style="1" customWidth="1"/>
    <col min="10243" max="10243" width="11.5703125" style="1" bestFit="1" customWidth="1"/>
    <col min="10244" max="10244" width="15.28515625" style="1" bestFit="1" customWidth="1"/>
    <col min="10245" max="10256" width="0" style="1" hidden="1" customWidth="1"/>
    <col min="10257" max="10257" width="22.5703125" style="1" customWidth="1"/>
    <col min="10258" max="10258" width="17.85546875" style="1" bestFit="1" customWidth="1"/>
    <col min="10259" max="10259" width="22.140625" style="1" bestFit="1" customWidth="1"/>
    <col min="10260" max="10262" width="0" style="1" hidden="1" customWidth="1"/>
    <col min="10263" max="10263" width="11.28515625" style="1" customWidth="1"/>
    <col min="10264" max="10268" width="0" style="1" hidden="1" customWidth="1"/>
    <col min="10269" max="10269" width="7.42578125" style="1" bestFit="1" customWidth="1"/>
    <col min="10270" max="10270" width="15.28515625" style="1" bestFit="1" customWidth="1"/>
    <col min="10271" max="10272" width="0" style="1" hidden="1" customWidth="1"/>
    <col min="10273" max="10273" width="15.28515625" style="1" bestFit="1" customWidth="1"/>
    <col min="10274" max="10274" width="15.28515625" style="1" customWidth="1"/>
    <col min="10275" max="10282" width="0" style="1" hidden="1" customWidth="1"/>
    <col min="10283" max="10283" width="8.28515625" style="1" bestFit="1" customWidth="1"/>
    <col min="10284" max="10284" width="14.5703125" style="1" bestFit="1" customWidth="1"/>
    <col min="10285" max="10286" width="0" style="1" hidden="1" customWidth="1"/>
    <col min="10287" max="10287" width="14.5703125" style="1" bestFit="1" customWidth="1"/>
    <col min="10288" max="10288" width="15.5703125" style="1" bestFit="1" customWidth="1"/>
    <col min="10289" max="10299" width="0" style="1" hidden="1" customWidth="1"/>
    <col min="10300" max="10300" width="6.85546875" style="1" bestFit="1" customWidth="1"/>
    <col min="10301" max="10301" width="12.42578125" style="1" bestFit="1" customWidth="1"/>
    <col min="10302" max="10303" width="0" style="1" hidden="1" customWidth="1"/>
    <col min="10304" max="10304" width="6.5703125" style="1" customWidth="1"/>
    <col min="10305" max="10305" width="12.7109375" style="1" bestFit="1" customWidth="1"/>
    <col min="10306" max="10313" width="0" style="1" hidden="1" customWidth="1"/>
    <col min="10314" max="10314" width="7.28515625" style="1" customWidth="1"/>
    <col min="10315" max="10315" width="22.7109375" style="1" customWidth="1"/>
    <col min="10316" max="10489" width="10.28515625" style="1" customWidth="1"/>
    <col min="10490" max="10496" width="3.7109375" style="1"/>
    <col min="10497" max="10497" width="6.42578125" style="1" customWidth="1"/>
    <col min="10498" max="10498" width="8.7109375" style="1" customWidth="1"/>
    <col min="10499" max="10499" width="11.5703125" style="1" bestFit="1" customWidth="1"/>
    <col min="10500" max="10500" width="15.28515625" style="1" bestFit="1" customWidth="1"/>
    <col min="10501" max="10512" width="0" style="1" hidden="1" customWidth="1"/>
    <col min="10513" max="10513" width="22.5703125" style="1" customWidth="1"/>
    <col min="10514" max="10514" width="17.85546875" style="1" bestFit="1" customWidth="1"/>
    <col min="10515" max="10515" width="22.140625" style="1" bestFit="1" customWidth="1"/>
    <col min="10516" max="10518" width="0" style="1" hidden="1" customWidth="1"/>
    <col min="10519" max="10519" width="11.28515625" style="1" customWidth="1"/>
    <col min="10520" max="10524" width="0" style="1" hidden="1" customWidth="1"/>
    <col min="10525" max="10525" width="7.42578125" style="1" bestFit="1" customWidth="1"/>
    <col min="10526" max="10526" width="15.28515625" style="1" bestFit="1" customWidth="1"/>
    <col min="10527" max="10528" width="0" style="1" hidden="1" customWidth="1"/>
    <col min="10529" max="10529" width="15.28515625" style="1" bestFit="1" customWidth="1"/>
    <col min="10530" max="10530" width="15.28515625" style="1" customWidth="1"/>
    <col min="10531" max="10538" width="0" style="1" hidden="1" customWidth="1"/>
    <col min="10539" max="10539" width="8.28515625" style="1" bestFit="1" customWidth="1"/>
    <col min="10540" max="10540" width="14.5703125" style="1" bestFit="1" customWidth="1"/>
    <col min="10541" max="10542" width="0" style="1" hidden="1" customWidth="1"/>
    <col min="10543" max="10543" width="14.5703125" style="1" bestFit="1" customWidth="1"/>
    <col min="10544" max="10544" width="15.5703125" style="1" bestFit="1" customWidth="1"/>
    <col min="10545" max="10555" width="0" style="1" hidden="1" customWidth="1"/>
    <col min="10556" max="10556" width="6.85546875" style="1" bestFit="1" customWidth="1"/>
    <col min="10557" max="10557" width="12.42578125" style="1" bestFit="1" customWidth="1"/>
    <col min="10558" max="10559" width="0" style="1" hidden="1" customWidth="1"/>
    <col min="10560" max="10560" width="6.5703125" style="1" customWidth="1"/>
    <col min="10561" max="10561" width="12.7109375" style="1" bestFit="1" customWidth="1"/>
    <col min="10562" max="10569" width="0" style="1" hidden="1" customWidth="1"/>
    <col min="10570" max="10570" width="7.28515625" style="1" customWidth="1"/>
    <col min="10571" max="10571" width="22.7109375" style="1" customWidth="1"/>
    <col min="10572" max="10745" width="10.28515625" style="1" customWidth="1"/>
    <col min="10746" max="10752" width="3.7109375" style="1"/>
    <col min="10753" max="10753" width="6.42578125" style="1" customWidth="1"/>
    <col min="10754" max="10754" width="8.7109375" style="1" customWidth="1"/>
    <col min="10755" max="10755" width="11.5703125" style="1" bestFit="1" customWidth="1"/>
    <col min="10756" max="10756" width="15.28515625" style="1" bestFit="1" customWidth="1"/>
    <col min="10757" max="10768" width="0" style="1" hidden="1" customWidth="1"/>
    <col min="10769" max="10769" width="22.5703125" style="1" customWidth="1"/>
    <col min="10770" max="10770" width="17.85546875" style="1" bestFit="1" customWidth="1"/>
    <col min="10771" max="10771" width="22.140625" style="1" bestFit="1" customWidth="1"/>
    <col min="10772" max="10774" width="0" style="1" hidden="1" customWidth="1"/>
    <col min="10775" max="10775" width="11.28515625" style="1" customWidth="1"/>
    <col min="10776" max="10780" width="0" style="1" hidden="1" customWidth="1"/>
    <col min="10781" max="10781" width="7.42578125" style="1" bestFit="1" customWidth="1"/>
    <col min="10782" max="10782" width="15.28515625" style="1" bestFit="1" customWidth="1"/>
    <col min="10783" max="10784" width="0" style="1" hidden="1" customWidth="1"/>
    <col min="10785" max="10785" width="15.28515625" style="1" bestFit="1" customWidth="1"/>
    <col min="10786" max="10786" width="15.28515625" style="1" customWidth="1"/>
    <col min="10787" max="10794" width="0" style="1" hidden="1" customWidth="1"/>
    <col min="10795" max="10795" width="8.28515625" style="1" bestFit="1" customWidth="1"/>
    <col min="10796" max="10796" width="14.5703125" style="1" bestFit="1" customWidth="1"/>
    <col min="10797" max="10798" width="0" style="1" hidden="1" customWidth="1"/>
    <col min="10799" max="10799" width="14.5703125" style="1" bestFit="1" customWidth="1"/>
    <col min="10800" max="10800" width="15.5703125" style="1" bestFit="1" customWidth="1"/>
    <col min="10801" max="10811" width="0" style="1" hidden="1" customWidth="1"/>
    <col min="10812" max="10812" width="6.85546875" style="1" bestFit="1" customWidth="1"/>
    <col min="10813" max="10813" width="12.42578125" style="1" bestFit="1" customWidth="1"/>
    <col min="10814" max="10815" width="0" style="1" hidden="1" customWidth="1"/>
    <col min="10816" max="10816" width="6.5703125" style="1" customWidth="1"/>
    <col min="10817" max="10817" width="12.7109375" style="1" bestFit="1" customWidth="1"/>
    <col min="10818" max="10825" width="0" style="1" hidden="1" customWidth="1"/>
    <col min="10826" max="10826" width="7.28515625" style="1" customWidth="1"/>
    <col min="10827" max="10827" width="22.7109375" style="1" customWidth="1"/>
    <col min="10828" max="11001" width="10.28515625" style="1" customWidth="1"/>
    <col min="11002" max="11008" width="3.7109375" style="1"/>
    <col min="11009" max="11009" width="6.42578125" style="1" customWidth="1"/>
    <col min="11010" max="11010" width="8.7109375" style="1" customWidth="1"/>
    <col min="11011" max="11011" width="11.5703125" style="1" bestFit="1" customWidth="1"/>
    <col min="11012" max="11012" width="15.28515625" style="1" bestFit="1" customWidth="1"/>
    <col min="11013" max="11024" width="0" style="1" hidden="1" customWidth="1"/>
    <col min="11025" max="11025" width="22.5703125" style="1" customWidth="1"/>
    <col min="11026" max="11026" width="17.85546875" style="1" bestFit="1" customWidth="1"/>
    <col min="11027" max="11027" width="22.140625" style="1" bestFit="1" customWidth="1"/>
    <col min="11028" max="11030" width="0" style="1" hidden="1" customWidth="1"/>
    <col min="11031" max="11031" width="11.28515625" style="1" customWidth="1"/>
    <col min="11032" max="11036" width="0" style="1" hidden="1" customWidth="1"/>
    <col min="11037" max="11037" width="7.42578125" style="1" bestFit="1" customWidth="1"/>
    <col min="11038" max="11038" width="15.28515625" style="1" bestFit="1" customWidth="1"/>
    <col min="11039" max="11040" width="0" style="1" hidden="1" customWidth="1"/>
    <col min="11041" max="11041" width="15.28515625" style="1" bestFit="1" customWidth="1"/>
    <col min="11042" max="11042" width="15.28515625" style="1" customWidth="1"/>
    <col min="11043" max="11050" width="0" style="1" hidden="1" customWidth="1"/>
    <col min="11051" max="11051" width="8.28515625" style="1" bestFit="1" customWidth="1"/>
    <col min="11052" max="11052" width="14.5703125" style="1" bestFit="1" customWidth="1"/>
    <col min="11053" max="11054" width="0" style="1" hidden="1" customWidth="1"/>
    <col min="11055" max="11055" width="14.5703125" style="1" bestFit="1" customWidth="1"/>
    <col min="11056" max="11056" width="15.5703125" style="1" bestFit="1" customWidth="1"/>
    <col min="11057" max="11067" width="0" style="1" hidden="1" customWidth="1"/>
    <col min="11068" max="11068" width="6.85546875" style="1" bestFit="1" customWidth="1"/>
    <col min="11069" max="11069" width="12.42578125" style="1" bestFit="1" customWidth="1"/>
    <col min="11070" max="11071" width="0" style="1" hidden="1" customWidth="1"/>
    <col min="11072" max="11072" width="6.5703125" style="1" customWidth="1"/>
    <col min="11073" max="11073" width="12.7109375" style="1" bestFit="1" customWidth="1"/>
    <col min="11074" max="11081" width="0" style="1" hidden="1" customWidth="1"/>
    <col min="11082" max="11082" width="7.28515625" style="1" customWidth="1"/>
    <col min="11083" max="11083" width="22.7109375" style="1" customWidth="1"/>
    <col min="11084" max="11257" width="10.28515625" style="1" customWidth="1"/>
    <col min="11258" max="11264" width="3.7109375" style="1"/>
    <col min="11265" max="11265" width="6.42578125" style="1" customWidth="1"/>
    <col min="11266" max="11266" width="8.7109375" style="1" customWidth="1"/>
    <col min="11267" max="11267" width="11.5703125" style="1" bestFit="1" customWidth="1"/>
    <col min="11268" max="11268" width="15.28515625" style="1" bestFit="1" customWidth="1"/>
    <col min="11269" max="11280" width="0" style="1" hidden="1" customWidth="1"/>
    <col min="11281" max="11281" width="22.5703125" style="1" customWidth="1"/>
    <col min="11282" max="11282" width="17.85546875" style="1" bestFit="1" customWidth="1"/>
    <col min="11283" max="11283" width="22.140625" style="1" bestFit="1" customWidth="1"/>
    <col min="11284" max="11286" width="0" style="1" hidden="1" customWidth="1"/>
    <col min="11287" max="11287" width="11.28515625" style="1" customWidth="1"/>
    <col min="11288" max="11292" width="0" style="1" hidden="1" customWidth="1"/>
    <col min="11293" max="11293" width="7.42578125" style="1" bestFit="1" customWidth="1"/>
    <col min="11294" max="11294" width="15.28515625" style="1" bestFit="1" customWidth="1"/>
    <col min="11295" max="11296" width="0" style="1" hidden="1" customWidth="1"/>
    <col min="11297" max="11297" width="15.28515625" style="1" bestFit="1" customWidth="1"/>
    <col min="11298" max="11298" width="15.28515625" style="1" customWidth="1"/>
    <col min="11299" max="11306" width="0" style="1" hidden="1" customWidth="1"/>
    <col min="11307" max="11307" width="8.28515625" style="1" bestFit="1" customWidth="1"/>
    <col min="11308" max="11308" width="14.5703125" style="1" bestFit="1" customWidth="1"/>
    <col min="11309" max="11310" width="0" style="1" hidden="1" customWidth="1"/>
    <col min="11311" max="11311" width="14.5703125" style="1" bestFit="1" customWidth="1"/>
    <col min="11312" max="11312" width="15.5703125" style="1" bestFit="1" customWidth="1"/>
    <col min="11313" max="11323" width="0" style="1" hidden="1" customWidth="1"/>
    <col min="11324" max="11324" width="6.85546875" style="1" bestFit="1" customWidth="1"/>
    <col min="11325" max="11325" width="12.42578125" style="1" bestFit="1" customWidth="1"/>
    <col min="11326" max="11327" width="0" style="1" hidden="1" customWidth="1"/>
    <col min="11328" max="11328" width="6.5703125" style="1" customWidth="1"/>
    <col min="11329" max="11329" width="12.7109375" style="1" bestFit="1" customWidth="1"/>
    <col min="11330" max="11337" width="0" style="1" hidden="1" customWidth="1"/>
    <col min="11338" max="11338" width="7.28515625" style="1" customWidth="1"/>
    <col min="11339" max="11339" width="22.7109375" style="1" customWidth="1"/>
    <col min="11340" max="11513" width="10.28515625" style="1" customWidth="1"/>
    <col min="11514" max="11520" width="3.7109375" style="1"/>
    <col min="11521" max="11521" width="6.42578125" style="1" customWidth="1"/>
    <col min="11522" max="11522" width="8.7109375" style="1" customWidth="1"/>
    <col min="11523" max="11523" width="11.5703125" style="1" bestFit="1" customWidth="1"/>
    <col min="11524" max="11524" width="15.28515625" style="1" bestFit="1" customWidth="1"/>
    <col min="11525" max="11536" width="0" style="1" hidden="1" customWidth="1"/>
    <col min="11537" max="11537" width="22.5703125" style="1" customWidth="1"/>
    <col min="11538" max="11538" width="17.85546875" style="1" bestFit="1" customWidth="1"/>
    <col min="11539" max="11539" width="22.140625" style="1" bestFit="1" customWidth="1"/>
    <col min="11540" max="11542" width="0" style="1" hidden="1" customWidth="1"/>
    <col min="11543" max="11543" width="11.28515625" style="1" customWidth="1"/>
    <col min="11544" max="11548" width="0" style="1" hidden="1" customWidth="1"/>
    <col min="11549" max="11549" width="7.42578125" style="1" bestFit="1" customWidth="1"/>
    <col min="11550" max="11550" width="15.28515625" style="1" bestFit="1" customWidth="1"/>
    <col min="11551" max="11552" width="0" style="1" hidden="1" customWidth="1"/>
    <col min="11553" max="11553" width="15.28515625" style="1" bestFit="1" customWidth="1"/>
    <col min="11554" max="11554" width="15.28515625" style="1" customWidth="1"/>
    <col min="11555" max="11562" width="0" style="1" hidden="1" customWidth="1"/>
    <col min="11563" max="11563" width="8.28515625" style="1" bestFit="1" customWidth="1"/>
    <col min="11564" max="11564" width="14.5703125" style="1" bestFit="1" customWidth="1"/>
    <col min="11565" max="11566" width="0" style="1" hidden="1" customWidth="1"/>
    <col min="11567" max="11567" width="14.5703125" style="1" bestFit="1" customWidth="1"/>
    <col min="11568" max="11568" width="15.5703125" style="1" bestFit="1" customWidth="1"/>
    <col min="11569" max="11579" width="0" style="1" hidden="1" customWidth="1"/>
    <col min="11580" max="11580" width="6.85546875" style="1" bestFit="1" customWidth="1"/>
    <col min="11581" max="11581" width="12.42578125" style="1" bestFit="1" customWidth="1"/>
    <col min="11582" max="11583" width="0" style="1" hidden="1" customWidth="1"/>
    <col min="11584" max="11584" width="6.5703125" style="1" customWidth="1"/>
    <col min="11585" max="11585" width="12.7109375" style="1" bestFit="1" customWidth="1"/>
    <col min="11586" max="11593" width="0" style="1" hidden="1" customWidth="1"/>
    <col min="11594" max="11594" width="7.28515625" style="1" customWidth="1"/>
    <col min="11595" max="11595" width="22.7109375" style="1" customWidth="1"/>
    <col min="11596" max="11769" width="10.28515625" style="1" customWidth="1"/>
    <col min="11770" max="11776" width="3.7109375" style="1"/>
    <col min="11777" max="11777" width="6.42578125" style="1" customWidth="1"/>
    <col min="11778" max="11778" width="8.7109375" style="1" customWidth="1"/>
    <col min="11779" max="11779" width="11.5703125" style="1" bestFit="1" customWidth="1"/>
    <col min="11780" max="11780" width="15.28515625" style="1" bestFit="1" customWidth="1"/>
    <col min="11781" max="11792" width="0" style="1" hidden="1" customWidth="1"/>
    <col min="11793" max="11793" width="22.5703125" style="1" customWidth="1"/>
    <col min="11794" max="11794" width="17.85546875" style="1" bestFit="1" customWidth="1"/>
    <col min="11795" max="11795" width="22.140625" style="1" bestFit="1" customWidth="1"/>
    <col min="11796" max="11798" width="0" style="1" hidden="1" customWidth="1"/>
    <col min="11799" max="11799" width="11.28515625" style="1" customWidth="1"/>
    <col min="11800" max="11804" width="0" style="1" hidden="1" customWidth="1"/>
    <col min="11805" max="11805" width="7.42578125" style="1" bestFit="1" customWidth="1"/>
    <col min="11806" max="11806" width="15.28515625" style="1" bestFit="1" customWidth="1"/>
    <col min="11807" max="11808" width="0" style="1" hidden="1" customWidth="1"/>
    <col min="11809" max="11809" width="15.28515625" style="1" bestFit="1" customWidth="1"/>
    <col min="11810" max="11810" width="15.28515625" style="1" customWidth="1"/>
    <col min="11811" max="11818" width="0" style="1" hidden="1" customWidth="1"/>
    <col min="11819" max="11819" width="8.28515625" style="1" bestFit="1" customWidth="1"/>
    <col min="11820" max="11820" width="14.5703125" style="1" bestFit="1" customWidth="1"/>
    <col min="11821" max="11822" width="0" style="1" hidden="1" customWidth="1"/>
    <col min="11823" max="11823" width="14.5703125" style="1" bestFit="1" customWidth="1"/>
    <col min="11824" max="11824" width="15.5703125" style="1" bestFit="1" customWidth="1"/>
    <col min="11825" max="11835" width="0" style="1" hidden="1" customWidth="1"/>
    <col min="11836" max="11836" width="6.85546875" style="1" bestFit="1" customWidth="1"/>
    <col min="11837" max="11837" width="12.42578125" style="1" bestFit="1" customWidth="1"/>
    <col min="11838" max="11839" width="0" style="1" hidden="1" customWidth="1"/>
    <col min="11840" max="11840" width="6.5703125" style="1" customWidth="1"/>
    <col min="11841" max="11841" width="12.7109375" style="1" bestFit="1" customWidth="1"/>
    <col min="11842" max="11849" width="0" style="1" hidden="1" customWidth="1"/>
    <col min="11850" max="11850" width="7.28515625" style="1" customWidth="1"/>
    <col min="11851" max="11851" width="22.7109375" style="1" customWidth="1"/>
    <col min="11852" max="12025" width="10.28515625" style="1" customWidth="1"/>
    <col min="12026" max="12032" width="3.7109375" style="1"/>
    <col min="12033" max="12033" width="6.42578125" style="1" customWidth="1"/>
    <col min="12034" max="12034" width="8.7109375" style="1" customWidth="1"/>
    <col min="12035" max="12035" width="11.5703125" style="1" bestFit="1" customWidth="1"/>
    <col min="12036" max="12036" width="15.28515625" style="1" bestFit="1" customWidth="1"/>
    <col min="12037" max="12048" width="0" style="1" hidden="1" customWidth="1"/>
    <col min="12049" max="12049" width="22.5703125" style="1" customWidth="1"/>
    <col min="12050" max="12050" width="17.85546875" style="1" bestFit="1" customWidth="1"/>
    <col min="12051" max="12051" width="22.140625" style="1" bestFit="1" customWidth="1"/>
    <col min="12052" max="12054" width="0" style="1" hidden="1" customWidth="1"/>
    <col min="12055" max="12055" width="11.28515625" style="1" customWidth="1"/>
    <col min="12056" max="12060" width="0" style="1" hidden="1" customWidth="1"/>
    <col min="12061" max="12061" width="7.42578125" style="1" bestFit="1" customWidth="1"/>
    <col min="12062" max="12062" width="15.28515625" style="1" bestFit="1" customWidth="1"/>
    <col min="12063" max="12064" width="0" style="1" hidden="1" customWidth="1"/>
    <col min="12065" max="12065" width="15.28515625" style="1" bestFit="1" customWidth="1"/>
    <col min="12066" max="12066" width="15.28515625" style="1" customWidth="1"/>
    <col min="12067" max="12074" width="0" style="1" hidden="1" customWidth="1"/>
    <col min="12075" max="12075" width="8.28515625" style="1" bestFit="1" customWidth="1"/>
    <col min="12076" max="12076" width="14.5703125" style="1" bestFit="1" customWidth="1"/>
    <col min="12077" max="12078" width="0" style="1" hidden="1" customWidth="1"/>
    <col min="12079" max="12079" width="14.5703125" style="1" bestFit="1" customWidth="1"/>
    <col min="12080" max="12080" width="15.5703125" style="1" bestFit="1" customWidth="1"/>
    <col min="12081" max="12091" width="0" style="1" hidden="1" customWidth="1"/>
    <col min="12092" max="12092" width="6.85546875" style="1" bestFit="1" customWidth="1"/>
    <col min="12093" max="12093" width="12.42578125" style="1" bestFit="1" customWidth="1"/>
    <col min="12094" max="12095" width="0" style="1" hidden="1" customWidth="1"/>
    <col min="12096" max="12096" width="6.5703125" style="1" customWidth="1"/>
    <col min="12097" max="12097" width="12.7109375" style="1" bestFit="1" customWidth="1"/>
    <col min="12098" max="12105" width="0" style="1" hidden="1" customWidth="1"/>
    <col min="12106" max="12106" width="7.28515625" style="1" customWidth="1"/>
    <col min="12107" max="12107" width="22.7109375" style="1" customWidth="1"/>
    <col min="12108" max="12281" width="10.28515625" style="1" customWidth="1"/>
    <col min="12282" max="12288" width="3.7109375" style="1"/>
    <col min="12289" max="12289" width="6.42578125" style="1" customWidth="1"/>
    <col min="12290" max="12290" width="8.7109375" style="1" customWidth="1"/>
    <col min="12291" max="12291" width="11.5703125" style="1" bestFit="1" customWidth="1"/>
    <col min="12292" max="12292" width="15.28515625" style="1" bestFit="1" customWidth="1"/>
    <col min="12293" max="12304" width="0" style="1" hidden="1" customWidth="1"/>
    <col min="12305" max="12305" width="22.5703125" style="1" customWidth="1"/>
    <col min="12306" max="12306" width="17.85546875" style="1" bestFit="1" customWidth="1"/>
    <col min="12307" max="12307" width="22.140625" style="1" bestFit="1" customWidth="1"/>
    <col min="12308" max="12310" width="0" style="1" hidden="1" customWidth="1"/>
    <col min="12311" max="12311" width="11.28515625" style="1" customWidth="1"/>
    <col min="12312" max="12316" width="0" style="1" hidden="1" customWidth="1"/>
    <col min="12317" max="12317" width="7.42578125" style="1" bestFit="1" customWidth="1"/>
    <col min="12318" max="12318" width="15.28515625" style="1" bestFit="1" customWidth="1"/>
    <col min="12319" max="12320" width="0" style="1" hidden="1" customWidth="1"/>
    <col min="12321" max="12321" width="15.28515625" style="1" bestFit="1" customWidth="1"/>
    <col min="12322" max="12322" width="15.28515625" style="1" customWidth="1"/>
    <col min="12323" max="12330" width="0" style="1" hidden="1" customWidth="1"/>
    <col min="12331" max="12331" width="8.28515625" style="1" bestFit="1" customWidth="1"/>
    <col min="12332" max="12332" width="14.5703125" style="1" bestFit="1" customWidth="1"/>
    <col min="12333" max="12334" width="0" style="1" hidden="1" customWidth="1"/>
    <col min="12335" max="12335" width="14.5703125" style="1" bestFit="1" customWidth="1"/>
    <col min="12336" max="12336" width="15.5703125" style="1" bestFit="1" customWidth="1"/>
    <col min="12337" max="12347" width="0" style="1" hidden="1" customWidth="1"/>
    <col min="12348" max="12348" width="6.85546875" style="1" bestFit="1" customWidth="1"/>
    <col min="12349" max="12349" width="12.42578125" style="1" bestFit="1" customWidth="1"/>
    <col min="12350" max="12351" width="0" style="1" hidden="1" customWidth="1"/>
    <col min="12352" max="12352" width="6.5703125" style="1" customWidth="1"/>
    <col min="12353" max="12353" width="12.7109375" style="1" bestFit="1" customWidth="1"/>
    <col min="12354" max="12361" width="0" style="1" hidden="1" customWidth="1"/>
    <col min="12362" max="12362" width="7.28515625" style="1" customWidth="1"/>
    <col min="12363" max="12363" width="22.7109375" style="1" customWidth="1"/>
    <col min="12364" max="12537" width="10.28515625" style="1" customWidth="1"/>
    <col min="12538" max="12544" width="3.7109375" style="1"/>
    <col min="12545" max="12545" width="6.42578125" style="1" customWidth="1"/>
    <col min="12546" max="12546" width="8.7109375" style="1" customWidth="1"/>
    <col min="12547" max="12547" width="11.5703125" style="1" bestFit="1" customWidth="1"/>
    <col min="12548" max="12548" width="15.28515625" style="1" bestFit="1" customWidth="1"/>
    <col min="12549" max="12560" width="0" style="1" hidden="1" customWidth="1"/>
    <col min="12561" max="12561" width="22.5703125" style="1" customWidth="1"/>
    <col min="12562" max="12562" width="17.85546875" style="1" bestFit="1" customWidth="1"/>
    <col min="12563" max="12563" width="22.140625" style="1" bestFit="1" customWidth="1"/>
    <col min="12564" max="12566" width="0" style="1" hidden="1" customWidth="1"/>
    <col min="12567" max="12567" width="11.28515625" style="1" customWidth="1"/>
    <col min="12568" max="12572" width="0" style="1" hidden="1" customWidth="1"/>
    <col min="12573" max="12573" width="7.42578125" style="1" bestFit="1" customWidth="1"/>
    <col min="12574" max="12574" width="15.28515625" style="1" bestFit="1" customWidth="1"/>
    <col min="12575" max="12576" width="0" style="1" hidden="1" customWidth="1"/>
    <col min="12577" max="12577" width="15.28515625" style="1" bestFit="1" customWidth="1"/>
    <col min="12578" max="12578" width="15.28515625" style="1" customWidth="1"/>
    <col min="12579" max="12586" width="0" style="1" hidden="1" customWidth="1"/>
    <col min="12587" max="12587" width="8.28515625" style="1" bestFit="1" customWidth="1"/>
    <col min="12588" max="12588" width="14.5703125" style="1" bestFit="1" customWidth="1"/>
    <col min="12589" max="12590" width="0" style="1" hidden="1" customWidth="1"/>
    <col min="12591" max="12591" width="14.5703125" style="1" bestFit="1" customWidth="1"/>
    <col min="12592" max="12592" width="15.5703125" style="1" bestFit="1" customWidth="1"/>
    <col min="12593" max="12603" width="0" style="1" hidden="1" customWidth="1"/>
    <col min="12604" max="12604" width="6.85546875" style="1" bestFit="1" customWidth="1"/>
    <col min="12605" max="12605" width="12.42578125" style="1" bestFit="1" customWidth="1"/>
    <col min="12606" max="12607" width="0" style="1" hidden="1" customWidth="1"/>
    <col min="12608" max="12608" width="6.5703125" style="1" customWidth="1"/>
    <col min="12609" max="12609" width="12.7109375" style="1" bestFit="1" customWidth="1"/>
    <col min="12610" max="12617" width="0" style="1" hidden="1" customWidth="1"/>
    <col min="12618" max="12618" width="7.28515625" style="1" customWidth="1"/>
    <col min="12619" max="12619" width="22.7109375" style="1" customWidth="1"/>
    <col min="12620" max="12793" width="10.28515625" style="1" customWidth="1"/>
    <col min="12794" max="12800" width="3.7109375" style="1"/>
    <col min="12801" max="12801" width="6.42578125" style="1" customWidth="1"/>
    <col min="12802" max="12802" width="8.7109375" style="1" customWidth="1"/>
    <col min="12803" max="12803" width="11.5703125" style="1" bestFit="1" customWidth="1"/>
    <col min="12804" max="12804" width="15.28515625" style="1" bestFit="1" customWidth="1"/>
    <col min="12805" max="12816" width="0" style="1" hidden="1" customWidth="1"/>
    <col min="12817" max="12817" width="22.5703125" style="1" customWidth="1"/>
    <col min="12818" max="12818" width="17.85546875" style="1" bestFit="1" customWidth="1"/>
    <col min="12819" max="12819" width="22.140625" style="1" bestFit="1" customWidth="1"/>
    <col min="12820" max="12822" width="0" style="1" hidden="1" customWidth="1"/>
    <col min="12823" max="12823" width="11.28515625" style="1" customWidth="1"/>
    <col min="12824" max="12828" width="0" style="1" hidden="1" customWidth="1"/>
    <col min="12829" max="12829" width="7.42578125" style="1" bestFit="1" customWidth="1"/>
    <col min="12830" max="12830" width="15.28515625" style="1" bestFit="1" customWidth="1"/>
    <col min="12831" max="12832" width="0" style="1" hidden="1" customWidth="1"/>
    <col min="12833" max="12833" width="15.28515625" style="1" bestFit="1" customWidth="1"/>
    <col min="12834" max="12834" width="15.28515625" style="1" customWidth="1"/>
    <col min="12835" max="12842" width="0" style="1" hidden="1" customWidth="1"/>
    <col min="12843" max="12843" width="8.28515625" style="1" bestFit="1" customWidth="1"/>
    <col min="12844" max="12844" width="14.5703125" style="1" bestFit="1" customWidth="1"/>
    <col min="12845" max="12846" width="0" style="1" hidden="1" customWidth="1"/>
    <col min="12847" max="12847" width="14.5703125" style="1" bestFit="1" customWidth="1"/>
    <col min="12848" max="12848" width="15.5703125" style="1" bestFit="1" customWidth="1"/>
    <col min="12849" max="12859" width="0" style="1" hidden="1" customWidth="1"/>
    <col min="12860" max="12860" width="6.85546875" style="1" bestFit="1" customWidth="1"/>
    <col min="12861" max="12861" width="12.42578125" style="1" bestFit="1" customWidth="1"/>
    <col min="12862" max="12863" width="0" style="1" hidden="1" customWidth="1"/>
    <col min="12864" max="12864" width="6.5703125" style="1" customWidth="1"/>
    <col min="12865" max="12865" width="12.7109375" style="1" bestFit="1" customWidth="1"/>
    <col min="12866" max="12873" width="0" style="1" hidden="1" customWidth="1"/>
    <col min="12874" max="12874" width="7.28515625" style="1" customWidth="1"/>
    <col min="12875" max="12875" width="22.7109375" style="1" customWidth="1"/>
    <col min="12876" max="13049" width="10.28515625" style="1" customWidth="1"/>
    <col min="13050" max="13056" width="3.7109375" style="1"/>
    <col min="13057" max="13057" width="6.42578125" style="1" customWidth="1"/>
    <col min="13058" max="13058" width="8.7109375" style="1" customWidth="1"/>
    <col min="13059" max="13059" width="11.5703125" style="1" bestFit="1" customWidth="1"/>
    <col min="13060" max="13060" width="15.28515625" style="1" bestFit="1" customWidth="1"/>
    <col min="13061" max="13072" width="0" style="1" hidden="1" customWidth="1"/>
    <col min="13073" max="13073" width="22.5703125" style="1" customWidth="1"/>
    <col min="13074" max="13074" width="17.85546875" style="1" bestFit="1" customWidth="1"/>
    <col min="13075" max="13075" width="22.140625" style="1" bestFit="1" customWidth="1"/>
    <col min="13076" max="13078" width="0" style="1" hidden="1" customWidth="1"/>
    <col min="13079" max="13079" width="11.28515625" style="1" customWidth="1"/>
    <col min="13080" max="13084" width="0" style="1" hidden="1" customWidth="1"/>
    <col min="13085" max="13085" width="7.42578125" style="1" bestFit="1" customWidth="1"/>
    <col min="13086" max="13086" width="15.28515625" style="1" bestFit="1" customWidth="1"/>
    <col min="13087" max="13088" width="0" style="1" hidden="1" customWidth="1"/>
    <col min="13089" max="13089" width="15.28515625" style="1" bestFit="1" customWidth="1"/>
    <col min="13090" max="13090" width="15.28515625" style="1" customWidth="1"/>
    <col min="13091" max="13098" width="0" style="1" hidden="1" customWidth="1"/>
    <col min="13099" max="13099" width="8.28515625" style="1" bestFit="1" customWidth="1"/>
    <col min="13100" max="13100" width="14.5703125" style="1" bestFit="1" customWidth="1"/>
    <col min="13101" max="13102" width="0" style="1" hidden="1" customWidth="1"/>
    <col min="13103" max="13103" width="14.5703125" style="1" bestFit="1" customWidth="1"/>
    <col min="13104" max="13104" width="15.5703125" style="1" bestFit="1" customWidth="1"/>
    <col min="13105" max="13115" width="0" style="1" hidden="1" customWidth="1"/>
    <col min="13116" max="13116" width="6.85546875" style="1" bestFit="1" customWidth="1"/>
    <col min="13117" max="13117" width="12.42578125" style="1" bestFit="1" customWidth="1"/>
    <col min="13118" max="13119" width="0" style="1" hidden="1" customWidth="1"/>
    <col min="13120" max="13120" width="6.5703125" style="1" customWidth="1"/>
    <col min="13121" max="13121" width="12.7109375" style="1" bestFit="1" customWidth="1"/>
    <col min="13122" max="13129" width="0" style="1" hidden="1" customWidth="1"/>
    <col min="13130" max="13130" width="7.28515625" style="1" customWidth="1"/>
    <col min="13131" max="13131" width="22.7109375" style="1" customWidth="1"/>
    <col min="13132" max="13305" width="10.28515625" style="1" customWidth="1"/>
    <col min="13306" max="13312" width="3.7109375" style="1"/>
    <col min="13313" max="13313" width="6.42578125" style="1" customWidth="1"/>
    <col min="13314" max="13314" width="8.7109375" style="1" customWidth="1"/>
    <col min="13315" max="13315" width="11.5703125" style="1" bestFit="1" customWidth="1"/>
    <col min="13316" max="13316" width="15.28515625" style="1" bestFit="1" customWidth="1"/>
    <col min="13317" max="13328" width="0" style="1" hidden="1" customWidth="1"/>
    <col min="13329" max="13329" width="22.5703125" style="1" customWidth="1"/>
    <col min="13330" max="13330" width="17.85546875" style="1" bestFit="1" customWidth="1"/>
    <col min="13331" max="13331" width="22.140625" style="1" bestFit="1" customWidth="1"/>
    <col min="13332" max="13334" width="0" style="1" hidden="1" customWidth="1"/>
    <col min="13335" max="13335" width="11.28515625" style="1" customWidth="1"/>
    <col min="13336" max="13340" width="0" style="1" hidden="1" customWidth="1"/>
    <col min="13341" max="13341" width="7.42578125" style="1" bestFit="1" customWidth="1"/>
    <col min="13342" max="13342" width="15.28515625" style="1" bestFit="1" customWidth="1"/>
    <col min="13343" max="13344" width="0" style="1" hidden="1" customWidth="1"/>
    <col min="13345" max="13345" width="15.28515625" style="1" bestFit="1" customWidth="1"/>
    <col min="13346" max="13346" width="15.28515625" style="1" customWidth="1"/>
    <col min="13347" max="13354" width="0" style="1" hidden="1" customWidth="1"/>
    <col min="13355" max="13355" width="8.28515625" style="1" bestFit="1" customWidth="1"/>
    <col min="13356" max="13356" width="14.5703125" style="1" bestFit="1" customWidth="1"/>
    <col min="13357" max="13358" width="0" style="1" hidden="1" customWidth="1"/>
    <col min="13359" max="13359" width="14.5703125" style="1" bestFit="1" customWidth="1"/>
    <col min="13360" max="13360" width="15.5703125" style="1" bestFit="1" customWidth="1"/>
    <col min="13361" max="13371" width="0" style="1" hidden="1" customWidth="1"/>
    <col min="13372" max="13372" width="6.85546875" style="1" bestFit="1" customWidth="1"/>
    <col min="13373" max="13373" width="12.42578125" style="1" bestFit="1" customWidth="1"/>
    <col min="13374" max="13375" width="0" style="1" hidden="1" customWidth="1"/>
    <col min="13376" max="13376" width="6.5703125" style="1" customWidth="1"/>
    <col min="13377" max="13377" width="12.7109375" style="1" bestFit="1" customWidth="1"/>
    <col min="13378" max="13385" width="0" style="1" hidden="1" customWidth="1"/>
    <col min="13386" max="13386" width="7.28515625" style="1" customWidth="1"/>
    <col min="13387" max="13387" width="22.7109375" style="1" customWidth="1"/>
    <col min="13388" max="13561" width="10.28515625" style="1" customWidth="1"/>
    <col min="13562" max="13568" width="3.7109375" style="1"/>
    <col min="13569" max="13569" width="6.42578125" style="1" customWidth="1"/>
    <col min="13570" max="13570" width="8.7109375" style="1" customWidth="1"/>
    <col min="13571" max="13571" width="11.5703125" style="1" bestFit="1" customWidth="1"/>
    <col min="13572" max="13572" width="15.28515625" style="1" bestFit="1" customWidth="1"/>
    <col min="13573" max="13584" width="0" style="1" hidden="1" customWidth="1"/>
    <col min="13585" max="13585" width="22.5703125" style="1" customWidth="1"/>
    <col min="13586" max="13586" width="17.85546875" style="1" bestFit="1" customWidth="1"/>
    <col min="13587" max="13587" width="22.140625" style="1" bestFit="1" customWidth="1"/>
    <col min="13588" max="13590" width="0" style="1" hidden="1" customWidth="1"/>
    <col min="13591" max="13591" width="11.28515625" style="1" customWidth="1"/>
    <col min="13592" max="13596" width="0" style="1" hidden="1" customWidth="1"/>
    <col min="13597" max="13597" width="7.42578125" style="1" bestFit="1" customWidth="1"/>
    <col min="13598" max="13598" width="15.28515625" style="1" bestFit="1" customWidth="1"/>
    <col min="13599" max="13600" width="0" style="1" hidden="1" customWidth="1"/>
    <col min="13601" max="13601" width="15.28515625" style="1" bestFit="1" customWidth="1"/>
    <col min="13602" max="13602" width="15.28515625" style="1" customWidth="1"/>
    <col min="13603" max="13610" width="0" style="1" hidden="1" customWidth="1"/>
    <col min="13611" max="13611" width="8.28515625" style="1" bestFit="1" customWidth="1"/>
    <col min="13612" max="13612" width="14.5703125" style="1" bestFit="1" customWidth="1"/>
    <col min="13613" max="13614" width="0" style="1" hidden="1" customWidth="1"/>
    <col min="13615" max="13615" width="14.5703125" style="1" bestFit="1" customWidth="1"/>
    <col min="13616" max="13616" width="15.5703125" style="1" bestFit="1" customWidth="1"/>
    <col min="13617" max="13627" width="0" style="1" hidden="1" customWidth="1"/>
    <col min="13628" max="13628" width="6.85546875" style="1" bestFit="1" customWidth="1"/>
    <col min="13629" max="13629" width="12.42578125" style="1" bestFit="1" customWidth="1"/>
    <col min="13630" max="13631" width="0" style="1" hidden="1" customWidth="1"/>
    <col min="13632" max="13632" width="6.5703125" style="1" customWidth="1"/>
    <col min="13633" max="13633" width="12.7109375" style="1" bestFit="1" customWidth="1"/>
    <col min="13634" max="13641" width="0" style="1" hidden="1" customWidth="1"/>
    <col min="13642" max="13642" width="7.28515625" style="1" customWidth="1"/>
    <col min="13643" max="13643" width="22.7109375" style="1" customWidth="1"/>
    <col min="13644" max="13817" width="10.28515625" style="1" customWidth="1"/>
    <col min="13818" max="13824" width="3.7109375" style="1"/>
    <col min="13825" max="13825" width="6.42578125" style="1" customWidth="1"/>
    <col min="13826" max="13826" width="8.7109375" style="1" customWidth="1"/>
    <col min="13827" max="13827" width="11.5703125" style="1" bestFit="1" customWidth="1"/>
    <col min="13828" max="13828" width="15.28515625" style="1" bestFit="1" customWidth="1"/>
    <col min="13829" max="13840" width="0" style="1" hidden="1" customWidth="1"/>
    <col min="13841" max="13841" width="22.5703125" style="1" customWidth="1"/>
    <col min="13842" max="13842" width="17.85546875" style="1" bestFit="1" customWidth="1"/>
    <col min="13843" max="13843" width="22.140625" style="1" bestFit="1" customWidth="1"/>
    <col min="13844" max="13846" width="0" style="1" hidden="1" customWidth="1"/>
    <col min="13847" max="13847" width="11.28515625" style="1" customWidth="1"/>
    <col min="13848" max="13852" width="0" style="1" hidden="1" customWidth="1"/>
    <col min="13853" max="13853" width="7.42578125" style="1" bestFit="1" customWidth="1"/>
    <col min="13854" max="13854" width="15.28515625" style="1" bestFit="1" customWidth="1"/>
    <col min="13855" max="13856" width="0" style="1" hidden="1" customWidth="1"/>
    <col min="13857" max="13857" width="15.28515625" style="1" bestFit="1" customWidth="1"/>
    <col min="13858" max="13858" width="15.28515625" style="1" customWidth="1"/>
    <col min="13859" max="13866" width="0" style="1" hidden="1" customWidth="1"/>
    <col min="13867" max="13867" width="8.28515625" style="1" bestFit="1" customWidth="1"/>
    <col min="13868" max="13868" width="14.5703125" style="1" bestFit="1" customWidth="1"/>
    <col min="13869" max="13870" width="0" style="1" hidden="1" customWidth="1"/>
    <col min="13871" max="13871" width="14.5703125" style="1" bestFit="1" customWidth="1"/>
    <col min="13872" max="13872" width="15.5703125" style="1" bestFit="1" customWidth="1"/>
    <col min="13873" max="13883" width="0" style="1" hidden="1" customWidth="1"/>
    <col min="13884" max="13884" width="6.85546875" style="1" bestFit="1" customWidth="1"/>
    <col min="13885" max="13885" width="12.42578125" style="1" bestFit="1" customWidth="1"/>
    <col min="13886" max="13887" width="0" style="1" hidden="1" customWidth="1"/>
    <col min="13888" max="13888" width="6.5703125" style="1" customWidth="1"/>
    <col min="13889" max="13889" width="12.7109375" style="1" bestFit="1" customWidth="1"/>
    <col min="13890" max="13897" width="0" style="1" hidden="1" customWidth="1"/>
    <col min="13898" max="13898" width="7.28515625" style="1" customWidth="1"/>
    <col min="13899" max="13899" width="22.7109375" style="1" customWidth="1"/>
    <col min="13900" max="14073" width="10.28515625" style="1" customWidth="1"/>
    <col min="14074" max="14080" width="3.7109375" style="1"/>
    <col min="14081" max="14081" width="6.42578125" style="1" customWidth="1"/>
    <col min="14082" max="14082" width="8.7109375" style="1" customWidth="1"/>
    <col min="14083" max="14083" width="11.5703125" style="1" bestFit="1" customWidth="1"/>
    <col min="14084" max="14084" width="15.28515625" style="1" bestFit="1" customWidth="1"/>
    <col min="14085" max="14096" width="0" style="1" hidden="1" customWidth="1"/>
    <col min="14097" max="14097" width="22.5703125" style="1" customWidth="1"/>
    <col min="14098" max="14098" width="17.85546875" style="1" bestFit="1" customWidth="1"/>
    <col min="14099" max="14099" width="22.140625" style="1" bestFit="1" customWidth="1"/>
    <col min="14100" max="14102" width="0" style="1" hidden="1" customWidth="1"/>
    <col min="14103" max="14103" width="11.28515625" style="1" customWidth="1"/>
    <col min="14104" max="14108" width="0" style="1" hidden="1" customWidth="1"/>
    <col min="14109" max="14109" width="7.42578125" style="1" bestFit="1" customWidth="1"/>
    <col min="14110" max="14110" width="15.28515625" style="1" bestFit="1" customWidth="1"/>
    <col min="14111" max="14112" width="0" style="1" hidden="1" customWidth="1"/>
    <col min="14113" max="14113" width="15.28515625" style="1" bestFit="1" customWidth="1"/>
    <col min="14114" max="14114" width="15.28515625" style="1" customWidth="1"/>
    <col min="14115" max="14122" width="0" style="1" hidden="1" customWidth="1"/>
    <col min="14123" max="14123" width="8.28515625" style="1" bestFit="1" customWidth="1"/>
    <col min="14124" max="14124" width="14.5703125" style="1" bestFit="1" customWidth="1"/>
    <col min="14125" max="14126" width="0" style="1" hidden="1" customWidth="1"/>
    <col min="14127" max="14127" width="14.5703125" style="1" bestFit="1" customWidth="1"/>
    <col min="14128" max="14128" width="15.5703125" style="1" bestFit="1" customWidth="1"/>
    <col min="14129" max="14139" width="0" style="1" hidden="1" customWidth="1"/>
    <col min="14140" max="14140" width="6.85546875" style="1" bestFit="1" customWidth="1"/>
    <col min="14141" max="14141" width="12.42578125" style="1" bestFit="1" customWidth="1"/>
    <col min="14142" max="14143" width="0" style="1" hidden="1" customWidth="1"/>
    <col min="14144" max="14144" width="6.5703125" style="1" customWidth="1"/>
    <col min="14145" max="14145" width="12.7109375" style="1" bestFit="1" customWidth="1"/>
    <col min="14146" max="14153" width="0" style="1" hidden="1" customWidth="1"/>
    <col min="14154" max="14154" width="7.28515625" style="1" customWidth="1"/>
    <col min="14155" max="14155" width="22.7109375" style="1" customWidth="1"/>
    <col min="14156" max="14329" width="10.28515625" style="1" customWidth="1"/>
    <col min="14330" max="14336" width="3.7109375" style="1"/>
    <col min="14337" max="14337" width="6.42578125" style="1" customWidth="1"/>
    <col min="14338" max="14338" width="8.7109375" style="1" customWidth="1"/>
    <col min="14339" max="14339" width="11.5703125" style="1" bestFit="1" customWidth="1"/>
    <col min="14340" max="14340" width="15.28515625" style="1" bestFit="1" customWidth="1"/>
    <col min="14341" max="14352" width="0" style="1" hidden="1" customWidth="1"/>
    <col min="14353" max="14353" width="22.5703125" style="1" customWidth="1"/>
    <col min="14354" max="14354" width="17.85546875" style="1" bestFit="1" customWidth="1"/>
    <col min="14355" max="14355" width="22.140625" style="1" bestFit="1" customWidth="1"/>
    <col min="14356" max="14358" width="0" style="1" hidden="1" customWidth="1"/>
    <col min="14359" max="14359" width="11.28515625" style="1" customWidth="1"/>
    <col min="14360" max="14364" width="0" style="1" hidden="1" customWidth="1"/>
    <col min="14365" max="14365" width="7.42578125" style="1" bestFit="1" customWidth="1"/>
    <col min="14366" max="14366" width="15.28515625" style="1" bestFit="1" customWidth="1"/>
    <col min="14367" max="14368" width="0" style="1" hidden="1" customWidth="1"/>
    <col min="14369" max="14369" width="15.28515625" style="1" bestFit="1" customWidth="1"/>
    <col min="14370" max="14370" width="15.28515625" style="1" customWidth="1"/>
    <col min="14371" max="14378" width="0" style="1" hidden="1" customWidth="1"/>
    <col min="14379" max="14379" width="8.28515625" style="1" bestFit="1" customWidth="1"/>
    <col min="14380" max="14380" width="14.5703125" style="1" bestFit="1" customWidth="1"/>
    <col min="14381" max="14382" width="0" style="1" hidden="1" customWidth="1"/>
    <col min="14383" max="14383" width="14.5703125" style="1" bestFit="1" customWidth="1"/>
    <col min="14384" max="14384" width="15.5703125" style="1" bestFit="1" customWidth="1"/>
    <col min="14385" max="14395" width="0" style="1" hidden="1" customWidth="1"/>
    <col min="14396" max="14396" width="6.85546875" style="1" bestFit="1" customWidth="1"/>
    <col min="14397" max="14397" width="12.42578125" style="1" bestFit="1" customWidth="1"/>
    <col min="14398" max="14399" width="0" style="1" hidden="1" customWidth="1"/>
    <col min="14400" max="14400" width="6.5703125" style="1" customWidth="1"/>
    <col min="14401" max="14401" width="12.7109375" style="1" bestFit="1" customWidth="1"/>
    <col min="14402" max="14409" width="0" style="1" hidden="1" customWidth="1"/>
    <col min="14410" max="14410" width="7.28515625" style="1" customWidth="1"/>
    <col min="14411" max="14411" width="22.7109375" style="1" customWidth="1"/>
    <col min="14412" max="14585" width="10.28515625" style="1" customWidth="1"/>
    <col min="14586" max="14592" width="3.7109375" style="1"/>
    <col min="14593" max="14593" width="6.42578125" style="1" customWidth="1"/>
    <col min="14594" max="14594" width="8.7109375" style="1" customWidth="1"/>
    <col min="14595" max="14595" width="11.5703125" style="1" bestFit="1" customWidth="1"/>
    <col min="14596" max="14596" width="15.28515625" style="1" bestFit="1" customWidth="1"/>
    <col min="14597" max="14608" width="0" style="1" hidden="1" customWidth="1"/>
    <col min="14609" max="14609" width="22.5703125" style="1" customWidth="1"/>
    <col min="14610" max="14610" width="17.85546875" style="1" bestFit="1" customWidth="1"/>
    <col min="14611" max="14611" width="22.140625" style="1" bestFit="1" customWidth="1"/>
    <col min="14612" max="14614" width="0" style="1" hidden="1" customWidth="1"/>
    <col min="14615" max="14615" width="11.28515625" style="1" customWidth="1"/>
    <col min="14616" max="14620" width="0" style="1" hidden="1" customWidth="1"/>
    <col min="14621" max="14621" width="7.42578125" style="1" bestFit="1" customWidth="1"/>
    <col min="14622" max="14622" width="15.28515625" style="1" bestFit="1" customWidth="1"/>
    <col min="14623" max="14624" width="0" style="1" hidden="1" customWidth="1"/>
    <col min="14625" max="14625" width="15.28515625" style="1" bestFit="1" customWidth="1"/>
    <col min="14626" max="14626" width="15.28515625" style="1" customWidth="1"/>
    <col min="14627" max="14634" width="0" style="1" hidden="1" customWidth="1"/>
    <col min="14635" max="14635" width="8.28515625" style="1" bestFit="1" customWidth="1"/>
    <col min="14636" max="14636" width="14.5703125" style="1" bestFit="1" customWidth="1"/>
    <col min="14637" max="14638" width="0" style="1" hidden="1" customWidth="1"/>
    <col min="14639" max="14639" width="14.5703125" style="1" bestFit="1" customWidth="1"/>
    <col min="14640" max="14640" width="15.5703125" style="1" bestFit="1" customWidth="1"/>
    <col min="14641" max="14651" width="0" style="1" hidden="1" customWidth="1"/>
    <col min="14652" max="14652" width="6.85546875" style="1" bestFit="1" customWidth="1"/>
    <col min="14653" max="14653" width="12.42578125" style="1" bestFit="1" customWidth="1"/>
    <col min="14654" max="14655" width="0" style="1" hidden="1" customWidth="1"/>
    <col min="14656" max="14656" width="6.5703125" style="1" customWidth="1"/>
    <col min="14657" max="14657" width="12.7109375" style="1" bestFit="1" customWidth="1"/>
    <col min="14658" max="14665" width="0" style="1" hidden="1" customWidth="1"/>
    <col min="14666" max="14666" width="7.28515625" style="1" customWidth="1"/>
    <col min="14667" max="14667" width="22.7109375" style="1" customWidth="1"/>
    <col min="14668" max="14841" width="10.28515625" style="1" customWidth="1"/>
    <col min="14842" max="14848" width="3.7109375" style="1"/>
    <col min="14849" max="14849" width="6.42578125" style="1" customWidth="1"/>
    <col min="14850" max="14850" width="8.7109375" style="1" customWidth="1"/>
    <col min="14851" max="14851" width="11.5703125" style="1" bestFit="1" customWidth="1"/>
    <col min="14852" max="14852" width="15.28515625" style="1" bestFit="1" customWidth="1"/>
    <col min="14853" max="14864" width="0" style="1" hidden="1" customWidth="1"/>
    <col min="14865" max="14865" width="22.5703125" style="1" customWidth="1"/>
    <col min="14866" max="14866" width="17.85546875" style="1" bestFit="1" customWidth="1"/>
    <col min="14867" max="14867" width="22.140625" style="1" bestFit="1" customWidth="1"/>
    <col min="14868" max="14870" width="0" style="1" hidden="1" customWidth="1"/>
    <col min="14871" max="14871" width="11.28515625" style="1" customWidth="1"/>
    <col min="14872" max="14876" width="0" style="1" hidden="1" customWidth="1"/>
    <col min="14877" max="14877" width="7.42578125" style="1" bestFit="1" customWidth="1"/>
    <col min="14878" max="14878" width="15.28515625" style="1" bestFit="1" customWidth="1"/>
    <col min="14879" max="14880" width="0" style="1" hidden="1" customWidth="1"/>
    <col min="14881" max="14881" width="15.28515625" style="1" bestFit="1" customWidth="1"/>
    <col min="14882" max="14882" width="15.28515625" style="1" customWidth="1"/>
    <col min="14883" max="14890" width="0" style="1" hidden="1" customWidth="1"/>
    <col min="14891" max="14891" width="8.28515625" style="1" bestFit="1" customWidth="1"/>
    <col min="14892" max="14892" width="14.5703125" style="1" bestFit="1" customWidth="1"/>
    <col min="14893" max="14894" width="0" style="1" hidden="1" customWidth="1"/>
    <col min="14895" max="14895" width="14.5703125" style="1" bestFit="1" customWidth="1"/>
    <col min="14896" max="14896" width="15.5703125" style="1" bestFit="1" customWidth="1"/>
    <col min="14897" max="14907" width="0" style="1" hidden="1" customWidth="1"/>
    <col min="14908" max="14908" width="6.85546875" style="1" bestFit="1" customWidth="1"/>
    <col min="14909" max="14909" width="12.42578125" style="1" bestFit="1" customWidth="1"/>
    <col min="14910" max="14911" width="0" style="1" hidden="1" customWidth="1"/>
    <col min="14912" max="14912" width="6.5703125" style="1" customWidth="1"/>
    <col min="14913" max="14913" width="12.7109375" style="1" bestFit="1" customWidth="1"/>
    <col min="14914" max="14921" width="0" style="1" hidden="1" customWidth="1"/>
    <col min="14922" max="14922" width="7.28515625" style="1" customWidth="1"/>
    <col min="14923" max="14923" width="22.7109375" style="1" customWidth="1"/>
    <col min="14924" max="15097" width="10.28515625" style="1" customWidth="1"/>
    <col min="15098" max="15104" width="3.7109375" style="1"/>
    <col min="15105" max="15105" width="6.42578125" style="1" customWidth="1"/>
    <col min="15106" max="15106" width="8.7109375" style="1" customWidth="1"/>
    <col min="15107" max="15107" width="11.5703125" style="1" bestFit="1" customWidth="1"/>
    <col min="15108" max="15108" width="15.28515625" style="1" bestFit="1" customWidth="1"/>
    <col min="15109" max="15120" width="0" style="1" hidden="1" customWidth="1"/>
    <col min="15121" max="15121" width="22.5703125" style="1" customWidth="1"/>
    <col min="15122" max="15122" width="17.85546875" style="1" bestFit="1" customWidth="1"/>
    <col min="15123" max="15123" width="22.140625" style="1" bestFit="1" customWidth="1"/>
    <col min="15124" max="15126" width="0" style="1" hidden="1" customWidth="1"/>
    <col min="15127" max="15127" width="11.28515625" style="1" customWidth="1"/>
    <col min="15128" max="15132" width="0" style="1" hidden="1" customWidth="1"/>
    <col min="15133" max="15133" width="7.42578125" style="1" bestFit="1" customWidth="1"/>
    <col min="15134" max="15134" width="15.28515625" style="1" bestFit="1" customWidth="1"/>
    <col min="15135" max="15136" width="0" style="1" hidden="1" customWidth="1"/>
    <col min="15137" max="15137" width="15.28515625" style="1" bestFit="1" customWidth="1"/>
    <col min="15138" max="15138" width="15.28515625" style="1" customWidth="1"/>
    <col min="15139" max="15146" width="0" style="1" hidden="1" customWidth="1"/>
    <col min="15147" max="15147" width="8.28515625" style="1" bestFit="1" customWidth="1"/>
    <col min="15148" max="15148" width="14.5703125" style="1" bestFit="1" customWidth="1"/>
    <col min="15149" max="15150" width="0" style="1" hidden="1" customWidth="1"/>
    <col min="15151" max="15151" width="14.5703125" style="1" bestFit="1" customWidth="1"/>
    <col min="15152" max="15152" width="15.5703125" style="1" bestFit="1" customWidth="1"/>
    <col min="15153" max="15163" width="0" style="1" hidden="1" customWidth="1"/>
    <col min="15164" max="15164" width="6.85546875" style="1" bestFit="1" customWidth="1"/>
    <col min="15165" max="15165" width="12.42578125" style="1" bestFit="1" customWidth="1"/>
    <col min="15166" max="15167" width="0" style="1" hidden="1" customWidth="1"/>
    <col min="15168" max="15168" width="6.5703125" style="1" customWidth="1"/>
    <col min="15169" max="15169" width="12.7109375" style="1" bestFit="1" customWidth="1"/>
    <col min="15170" max="15177" width="0" style="1" hidden="1" customWidth="1"/>
    <col min="15178" max="15178" width="7.28515625" style="1" customWidth="1"/>
    <col min="15179" max="15179" width="22.7109375" style="1" customWidth="1"/>
    <col min="15180" max="15353" width="10.28515625" style="1" customWidth="1"/>
    <col min="15354" max="15360" width="3.7109375" style="1"/>
    <col min="15361" max="15361" width="6.42578125" style="1" customWidth="1"/>
    <col min="15362" max="15362" width="8.7109375" style="1" customWidth="1"/>
    <col min="15363" max="15363" width="11.5703125" style="1" bestFit="1" customWidth="1"/>
    <col min="15364" max="15364" width="15.28515625" style="1" bestFit="1" customWidth="1"/>
    <col min="15365" max="15376" width="0" style="1" hidden="1" customWidth="1"/>
    <col min="15377" max="15377" width="22.5703125" style="1" customWidth="1"/>
    <col min="15378" max="15378" width="17.85546875" style="1" bestFit="1" customWidth="1"/>
    <col min="15379" max="15379" width="22.140625" style="1" bestFit="1" customWidth="1"/>
    <col min="15380" max="15382" width="0" style="1" hidden="1" customWidth="1"/>
    <col min="15383" max="15383" width="11.28515625" style="1" customWidth="1"/>
    <col min="15384" max="15388" width="0" style="1" hidden="1" customWidth="1"/>
    <col min="15389" max="15389" width="7.42578125" style="1" bestFit="1" customWidth="1"/>
    <col min="15390" max="15390" width="15.28515625" style="1" bestFit="1" customWidth="1"/>
    <col min="15391" max="15392" width="0" style="1" hidden="1" customWidth="1"/>
    <col min="15393" max="15393" width="15.28515625" style="1" bestFit="1" customWidth="1"/>
    <col min="15394" max="15394" width="15.28515625" style="1" customWidth="1"/>
    <col min="15395" max="15402" width="0" style="1" hidden="1" customWidth="1"/>
    <col min="15403" max="15403" width="8.28515625" style="1" bestFit="1" customWidth="1"/>
    <col min="15404" max="15404" width="14.5703125" style="1" bestFit="1" customWidth="1"/>
    <col min="15405" max="15406" width="0" style="1" hidden="1" customWidth="1"/>
    <col min="15407" max="15407" width="14.5703125" style="1" bestFit="1" customWidth="1"/>
    <col min="15408" max="15408" width="15.5703125" style="1" bestFit="1" customWidth="1"/>
    <col min="15409" max="15419" width="0" style="1" hidden="1" customWidth="1"/>
    <col min="15420" max="15420" width="6.85546875" style="1" bestFit="1" customWidth="1"/>
    <col min="15421" max="15421" width="12.42578125" style="1" bestFit="1" customWidth="1"/>
    <col min="15422" max="15423" width="0" style="1" hidden="1" customWidth="1"/>
    <col min="15424" max="15424" width="6.5703125" style="1" customWidth="1"/>
    <col min="15425" max="15425" width="12.7109375" style="1" bestFit="1" customWidth="1"/>
    <col min="15426" max="15433" width="0" style="1" hidden="1" customWidth="1"/>
    <col min="15434" max="15434" width="7.28515625" style="1" customWidth="1"/>
    <col min="15435" max="15435" width="22.7109375" style="1" customWidth="1"/>
    <col min="15436" max="15609" width="10.28515625" style="1" customWidth="1"/>
    <col min="15610" max="15616" width="3.7109375" style="1"/>
    <col min="15617" max="15617" width="6.42578125" style="1" customWidth="1"/>
    <col min="15618" max="15618" width="8.7109375" style="1" customWidth="1"/>
    <col min="15619" max="15619" width="11.5703125" style="1" bestFit="1" customWidth="1"/>
    <col min="15620" max="15620" width="15.28515625" style="1" bestFit="1" customWidth="1"/>
    <col min="15621" max="15632" width="0" style="1" hidden="1" customWidth="1"/>
    <col min="15633" max="15633" width="22.5703125" style="1" customWidth="1"/>
    <col min="15634" max="15634" width="17.85546875" style="1" bestFit="1" customWidth="1"/>
    <col min="15635" max="15635" width="22.140625" style="1" bestFit="1" customWidth="1"/>
    <col min="15636" max="15638" width="0" style="1" hidden="1" customWidth="1"/>
    <col min="15639" max="15639" width="11.28515625" style="1" customWidth="1"/>
    <col min="15640" max="15644" width="0" style="1" hidden="1" customWidth="1"/>
    <col min="15645" max="15645" width="7.42578125" style="1" bestFit="1" customWidth="1"/>
    <col min="15646" max="15646" width="15.28515625" style="1" bestFit="1" customWidth="1"/>
    <col min="15647" max="15648" width="0" style="1" hidden="1" customWidth="1"/>
    <col min="15649" max="15649" width="15.28515625" style="1" bestFit="1" customWidth="1"/>
    <col min="15650" max="15650" width="15.28515625" style="1" customWidth="1"/>
    <col min="15651" max="15658" width="0" style="1" hidden="1" customWidth="1"/>
    <col min="15659" max="15659" width="8.28515625" style="1" bestFit="1" customWidth="1"/>
    <col min="15660" max="15660" width="14.5703125" style="1" bestFit="1" customWidth="1"/>
    <col min="15661" max="15662" width="0" style="1" hidden="1" customWidth="1"/>
    <col min="15663" max="15663" width="14.5703125" style="1" bestFit="1" customWidth="1"/>
    <col min="15664" max="15664" width="15.5703125" style="1" bestFit="1" customWidth="1"/>
    <col min="15665" max="15675" width="0" style="1" hidden="1" customWidth="1"/>
    <col min="15676" max="15676" width="6.85546875" style="1" bestFit="1" customWidth="1"/>
    <col min="15677" max="15677" width="12.42578125" style="1" bestFit="1" customWidth="1"/>
    <col min="15678" max="15679" width="0" style="1" hidden="1" customWidth="1"/>
    <col min="15680" max="15680" width="6.5703125" style="1" customWidth="1"/>
    <col min="15681" max="15681" width="12.7109375" style="1" bestFit="1" customWidth="1"/>
    <col min="15682" max="15689" width="0" style="1" hidden="1" customWidth="1"/>
    <col min="15690" max="15690" width="7.28515625" style="1" customWidth="1"/>
    <col min="15691" max="15691" width="22.7109375" style="1" customWidth="1"/>
    <col min="15692" max="15865" width="10.28515625" style="1" customWidth="1"/>
    <col min="15866" max="15872" width="3.7109375" style="1"/>
    <col min="15873" max="15873" width="6.42578125" style="1" customWidth="1"/>
    <col min="15874" max="15874" width="8.7109375" style="1" customWidth="1"/>
    <col min="15875" max="15875" width="11.5703125" style="1" bestFit="1" customWidth="1"/>
    <col min="15876" max="15876" width="15.28515625" style="1" bestFit="1" customWidth="1"/>
    <col min="15877" max="15888" width="0" style="1" hidden="1" customWidth="1"/>
    <col min="15889" max="15889" width="22.5703125" style="1" customWidth="1"/>
    <col min="15890" max="15890" width="17.85546875" style="1" bestFit="1" customWidth="1"/>
    <col min="15891" max="15891" width="22.140625" style="1" bestFit="1" customWidth="1"/>
    <col min="15892" max="15894" width="0" style="1" hidden="1" customWidth="1"/>
    <col min="15895" max="15895" width="11.28515625" style="1" customWidth="1"/>
    <col min="15896" max="15900" width="0" style="1" hidden="1" customWidth="1"/>
    <col min="15901" max="15901" width="7.42578125" style="1" bestFit="1" customWidth="1"/>
    <col min="15902" max="15902" width="15.28515625" style="1" bestFit="1" customWidth="1"/>
    <col min="15903" max="15904" width="0" style="1" hidden="1" customWidth="1"/>
    <col min="15905" max="15905" width="15.28515625" style="1" bestFit="1" customWidth="1"/>
    <col min="15906" max="15906" width="15.28515625" style="1" customWidth="1"/>
    <col min="15907" max="15914" width="0" style="1" hidden="1" customWidth="1"/>
    <col min="15915" max="15915" width="8.28515625" style="1" bestFit="1" customWidth="1"/>
    <col min="15916" max="15916" width="14.5703125" style="1" bestFit="1" customWidth="1"/>
    <col min="15917" max="15918" width="0" style="1" hidden="1" customWidth="1"/>
    <col min="15919" max="15919" width="14.5703125" style="1" bestFit="1" customWidth="1"/>
    <col min="15920" max="15920" width="15.5703125" style="1" bestFit="1" customWidth="1"/>
    <col min="15921" max="15931" width="0" style="1" hidden="1" customWidth="1"/>
    <col min="15932" max="15932" width="6.85546875" style="1" bestFit="1" customWidth="1"/>
    <col min="15933" max="15933" width="12.42578125" style="1" bestFit="1" customWidth="1"/>
    <col min="15934" max="15935" width="0" style="1" hidden="1" customWidth="1"/>
    <col min="15936" max="15936" width="6.5703125" style="1" customWidth="1"/>
    <col min="15937" max="15937" width="12.7109375" style="1" bestFit="1" customWidth="1"/>
    <col min="15938" max="15945" width="0" style="1" hidden="1" customWidth="1"/>
    <col min="15946" max="15946" width="7.28515625" style="1" customWidth="1"/>
    <col min="15947" max="15947" width="22.7109375" style="1" customWidth="1"/>
    <col min="15948" max="16121" width="10.28515625" style="1" customWidth="1"/>
    <col min="16122" max="16128" width="3.7109375" style="1"/>
    <col min="16129" max="16129" width="6.42578125" style="1" customWidth="1"/>
    <col min="16130" max="16130" width="8.7109375" style="1" customWidth="1"/>
    <col min="16131" max="16131" width="11.5703125" style="1" bestFit="1" customWidth="1"/>
    <col min="16132" max="16132" width="15.28515625" style="1" bestFit="1" customWidth="1"/>
    <col min="16133" max="16144" width="0" style="1" hidden="1" customWidth="1"/>
    <col min="16145" max="16145" width="22.5703125" style="1" customWidth="1"/>
    <col min="16146" max="16146" width="17.85546875" style="1" bestFit="1" customWidth="1"/>
    <col min="16147" max="16147" width="22.140625" style="1" bestFit="1" customWidth="1"/>
    <col min="16148" max="16150" width="0" style="1" hidden="1" customWidth="1"/>
    <col min="16151" max="16151" width="11.28515625" style="1" customWidth="1"/>
    <col min="16152" max="16156" width="0" style="1" hidden="1" customWidth="1"/>
    <col min="16157" max="16157" width="7.42578125" style="1" bestFit="1" customWidth="1"/>
    <col min="16158" max="16158" width="15.28515625" style="1" bestFit="1" customWidth="1"/>
    <col min="16159" max="16160" width="0" style="1" hidden="1" customWidth="1"/>
    <col min="16161" max="16161" width="15.28515625" style="1" bestFit="1" customWidth="1"/>
    <col min="16162" max="16162" width="15.28515625" style="1" customWidth="1"/>
    <col min="16163" max="16170" width="0" style="1" hidden="1" customWidth="1"/>
    <col min="16171" max="16171" width="8.28515625" style="1" bestFit="1" customWidth="1"/>
    <col min="16172" max="16172" width="14.5703125" style="1" bestFit="1" customWidth="1"/>
    <col min="16173" max="16174" width="0" style="1" hidden="1" customWidth="1"/>
    <col min="16175" max="16175" width="14.5703125" style="1" bestFit="1" customWidth="1"/>
    <col min="16176" max="16176" width="15.5703125" style="1" bestFit="1" customWidth="1"/>
    <col min="16177" max="16187" width="0" style="1" hidden="1" customWidth="1"/>
    <col min="16188" max="16188" width="6.85546875" style="1" bestFit="1" customWidth="1"/>
    <col min="16189" max="16189" width="12.42578125" style="1" bestFit="1" customWidth="1"/>
    <col min="16190" max="16191" width="0" style="1" hidden="1" customWidth="1"/>
    <col min="16192" max="16192" width="6.5703125" style="1" customWidth="1"/>
    <col min="16193" max="16193" width="12.7109375" style="1" bestFit="1" customWidth="1"/>
    <col min="16194" max="16201" width="0" style="1" hidden="1" customWidth="1"/>
    <col min="16202" max="16202" width="7.28515625" style="1" customWidth="1"/>
    <col min="16203" max="16203" width="22.7109375" style="1" customWidth="1"/>
    <col min="16204" max="16377" width="10.28515625" style="1" customWidth="1"/>
    <col min="16378" max="16384" width="3.7109375" style="1"/>
  </cols>
  <sheetData>
    <row r="1" spans="1:77" ht="23.25" customHeight="1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</row>
    <row r="2" spans="1:77" ht="23.25" customHeight="1">
      <c r="A2" s="98" t="s">
        <v>114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</row>
    <row r="3" spans="1:77" ht="23.25" customHeight="1">
      <c r="A3" s="99"/>
      <c r="B3" s="100"/>
      <c r="C3" s="100"/>
      <c r="D3" s="100"/>
      <c r="E3" s="106"/>
      <c r="F3" s="106"/>
      <c r="G3" s="106"/>
      <c r="H3" s="106"/>
      <c r="I3" s="106"/>
      <c r="J3" s="106"/>
      <c r="K3" s="100"/>
      <c r="L3" s="5"/>
      <c r="M3" s="106"/>
      <c r="N3" s="100"/>
      <c r="O3" s="100"/>
      <c r="P3" s="100"/>
      <c r="Q3" s="106"/>
      <c r="R3" s="106"/>
      <c r="S3" s="100"/>
      <c r="T3" s="137"/>
      <c r="U3" s="137"/>
      <c r="V3" s="7"/>
      <c r="W3" s="21"/>
      <c r="X3" s="138"/>
      <c r="Y3" s="138"/>
      <c r="Z3" s="138"/>
      <c r="AA3" s="138"/>
      <c r="AB3" s="9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10"/>
      <c r="AP3" s="7"/>
      <c r="AQ3" s="7"/>
      <c r="AR3" s="7"/>
      <c r="AS3" s="7"/>
      <c r="AT3" s="7"/>
      <c r="AU3" s="7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39"/>
      <c r="BW3" s="102"/>
    </row>
    <row r="4" spans="1:77" ht="23.25" customHeight="1">
      <c r="A4" s="103" t="s">
        <v>1</v>
      </c>
      <c r="B4" s="103" t="s">
        <v>2</v>
      </c>
      <c r="C4" s="103" t="s">
        <v>3</v>
      </c>
      <c r="D4" s="103" t="s">
        <v>4</v>
      </c>
      <c r="E4" s="103" t="s">
        <v>5</v>
      </c>
      <c r="F4" s="103" t="s">
        <v>91</v>
      </c>
      <c r="G4" s="103" t="s">
        <v>92</v>
      </c>
      <c r="H4" s="103" t="s">
        <v>92</v>
      </c>
      <c r="I4" s="140" t="s">
        <v>92</v>
      </c>
      <c r="J4" s="103" t="s">
        <v>7</v>
      </c>
      <c r="K4" s="103" t="s">
        <v>7</v>
      </c>
      <c r="L4" s="103" t="s">
        <v>8</v>
      </c>
      <c r="M4" s="103" t="s">
        <v>9</v>
      </c>
      <c r="N4" s="103" t="s">
        <v>10</v>
      </c>
      <c r="O4" s="103" t="s">
        <v>11</v>
      </c>
      <c r="P4" s="103" t="s">
        <v>12</v>
      </c>
      <c r="Q4" s="103" t="s">
        <v>13</v>
      </c>
      <c r="R4" s="103" t="s">
        <v>14</v>
      </c>
      <c r="S4" s="103" t="s">
        <v>15</v>
      </c>
      <c r="T4" s="103" t="s">
        <v>16</v>
      </c>
      <c r="U4" s="141" t="s">
        <v>17</v>
      </c>
      <c r="V4" s="103" t="s">
        <v>18</v>
      </c>
      <c r="W4" s="142" t="s">
        <v>6</v>
      </c>
      <c r="X4" s="28"/>
      <c r="Y4" s="29"/>
      <c r="Z4" s="143"/>
      <c r="AA4" s="144"/>
      <c r="AB4" s="145"/>
      <c r="AC4" s="146" t="s">
        <v>19</v>
      </c>
      <c r="AD4" s="147"/>
      <c r="AE4" s="148" t="s">
        <v>19</v>
      </c>
      <c r="AF4" s="112" t="s">
        <v>20</v>
      </c>
      <c r="AG4" s="112" t="s">
        <v>21</v>
      </c>
      <c r="AH4" s="112" t="s">
        <v>22</v>
      </c>
      <c r="AI4" s="112" t="s">
        <v>23</v>
      </c>
      <c r="AJ4" s="95" t="s">
        <v>24</v>
      </c>
      <c r="AK4" s="96"/>
      <c r="AL4" s="96"/>
      <c r="AM4" s="96"/>
      <c r="AN4" s="96"/>
      <c r="AO4" s="96"/>
      <c r="AP4" s="97"/>
      <c r="AQ4" s="149" t="s">
        <v>25</v>
      </c>
      <c r="AR4" s="150"/>
      <c r="AS4" s="151" t="s">
        <v>26</v>
      </c>
      <c r="AT4" s="112" t="s">
        <v>20</v>
      </c>
      <c r="AU4" s="112" t="s">
        <v>21</v>
      </c>
      <c r="AV4" s="112" t="s">
        <v>22</v>
      </c>
      <c r="AW4" s="112" t="s">
        <v>23</v>
      </c>
      <c r="AX4" s="152" t="s">
        <v>27</v>
      </c>
      <c r="AY4" s="153"/>
      <c r="AZ4" s="152" t="s">
        <v>28</v>
      </c>
      <c r="BA4" s="153"/>
      <c r="BB4" s="152" t="s">
        <v>28</v>
      </c>
      <c r="BC4" s="153"/>
      <c r="BD4" s="152" t="s">
        <v>29</v>
      </c>
      <c r="BE4" s="153"/>
      <c r="BF4" s="152" t="s">
        <v>30</v>
      </c>
      <c r="BG4" s="153"/>
      <c r="BH4" s="91" t="s">
        <v>108</v>
      </c>
      <c r="BI4" s="92"/>
      <c r="BJ4" s="152" t="s">
        <v>31</v>
      </c>
      <c r="BK4" s="153"/>
      <c r="BL4" s="152" t="s">
        <v>32</v>
      </c>
      <c r="BM4" s="153"/>
      <c r="BN4" s="146" t="s">
        <v>33</v>
      </c>
      <c r="BO4" s="147"/>
      <c r="BP4" s="146" t="s">
        <v>34</v>
      </c>
      <c r="BQ4" s="147"/>
      <c r="BR4" s="146" t="s">
        <v>34</v>
      </c>
      <c r="BS4" s="147"/>
      <c r="BT4" s="146" t="s">
        <v>34</v>
      </c>
      <c r="BU4" s="147"/>
      <c r="BV4" s="104" t="s">
        <v>93</v>
      </c>
      <c r="BW4" s="105"/>
    </row>
    <row r="5" spans="1:77" ht="23.25" customHeight="1">
      <c r="A5" s="107"/>
      <c r="B5" s="107" t="s">
        <v>35</v>
      </c>
      <c r="C5" s="107"/>
      <c r="D5" s="111"/>
      <c r="E5" s="107" t="s">
        <v>36</v>
      </c>
      <c r="F5" s="107"/>
      <c r="G5" s="107" t="s">
        <v>37</v>
      </c>
      <c r="H5" s="107" t="s">
        <v>94</v>
      </c>
      <c r="I5" s="154" t="s">
        <v>38</v>
      </c>
      <c r="J5" s="107" t="s">
        <v>39</v>
      </c>
      <c r="K5" s="107" t="s">
        <v>39</v>
      </c>
      <c r="L5" s="107" t="s">
        <v>40</v>
      </c>
      <c r="M5" s="107"/>
      <c r="N5" s="107"/>
      <c r="O5" s="107" t="s">
        <v>41</v>
      </c>
      <c r="P5" s="107"/>
      <c r="Q5" s="107" t="s">
        <v>42</v>
      </c>
      <c r="R5" s="107"/>
      <c r="S5" s="108"/>
      <c r="T5" s="107" t="s">
        <v>43</v>
      </c>
      <c r="U5" s="108" t="s">
        <v>44</v>
      </c>
      <c r="V5" s="107"/>
      <c r="W5" s="155" t="s">
        <v>45</v>
      </c>
      <c r="X5" s="148" t="s">
        <v>46</v>
      </c>
      <c r="Y5" s="30" t="s">
        <v>47</v>
      </c>
      <c r="Z5" s="30" t="s">
        <v>47</v>
      </c>
      <c r="AA5" s="30" t="s">
        <v>48</v>
      </c>
      <c r="AB5" s="151" t="s">
        <v>49</v>
      </c>
      <c r="AC5" s="156" t="s">
        <v>50</v>
      </c>
      <c r="AD5" s="157"/>
      <c r="AE5" s="158" t="s">
        <v>51</v>
      </c>
      <c r="AF5" s="159" t="s">
        <v>52</v>
      </c>
      <c r="AG5" s="159" t="s">
        <v>185</v>
      </c>
      <c r="AH5" s="159" t="s">
        <v>53</v>
      </c>
      <c r="AI5" s="159" t="s">
        <v>54</v>
      </c>
      <c r="AJ5" s="31" t="s">
        <v>55</v>
      </c>
      <c r="AK5" s="31" t="s">
        <v>56</v>
      </c>
      <c r="AL5" s="32" t="s">
        <v>57</v>
      </c>
      <c r="AM5" s="31" t="s">
        <v>58</v>
      </c>
      <c r="AN5" s="31" t="s">
        <v>55</v>
      </c>
      <c r="AO5" s="33" t="s">
        <v>55</v>
      </c>
      <c r="AP5" s="33" t="s">
        <v>55</v>
      </c>
      <c r="AQ5" s="156" t="s">
        <v>50</v>
      </c>
      <c r="AR5" s="157"/>
      <c r="AS5" s="158" t="s">
        <v>51</v>
      </c>
      <c r="AT5" s="159" t="s">
        <v>52</v>
      </c>
      <c r="AU5" s="159" t="s">
        <v>185</v>
      </c>
      <c r="AV5" s="159" t="s">
        <v>53</v>
      </c>
      <c r="AW5" s="159" t="s">
        <v>54</v>
      </c>
      <c r="AX5" s="89" t="s">
        <v>59</v>
      </c>
      <c r="AY5" s="90"/>
      <c r="AZ5" s="89" t="s">
        <v>60</v>
      </c>
      <c r="BA5" s="90"/>
      <c r="BB5" s="89" t="s">
        <v>61</v>
      </c>
      <c r="BC5" s="90"/>
      <c r="BD5" s="89"/>
      <c r="BE5" s="90"/>
      <c r="BF5" s="89" t="s">
        <v>62</v>
      </c>
      <c r="BG5" s="90"/>
      <c r="BH5" s="93"/>
      <c r="BI5" s="94"/>
      <c r="BJ5" s="89" t="s">
        <v>63</v>
      </c>
      <c r="BK5" s="90"/>
      <c r="BL5" s="89"/>
      <c r="BM5" s="90"/>
      <c r="BN5" s="156" t="s">
        <v>64</v>
      </c>
      <c r="BO5" s="157"/>
      <c r="BP5" s="156" t="s">
        <v>95</v>
      </c>
      <c r="BQ5" s="157"/>
      <c r="BR5" s="156" t="s">
        <v>65</v>
      </c>
      <c r="BS5" s="157"/>
      <c r="BT5" s="156" t="s">
        <v>66</v>
      </c>
      <c r="BU5" s="157"/>
      <c r="BV5" s="109" t="s">
        <v>221</v>
      </c>
      <c r="BW5" s="110"/>
    </row>
    <row r="6" spans="1:77" ht="23.25" customHeight="1">
      <c r="A6" s="111"/>
      <c r="B6" s="111"/>
      <c r="C6" s="111"/>
      <c r="D6" s="111"/>
      <c r="E6" s="107" t="s">
        <v>67</v>
      </c>
      <c r="F6" s="107"/>
      <c r="G6" s="107"/>
      <c r="H6" s="107"/>
      <c r="I6" s="154" t="s">
        <v>68</v>
      </c>
      <c r="J6" s="107" t="s">
        <v>96</v>
      </c>
      <c r="K6" s="107" t="s">
        <v>97</v>
      </c>
      <c r="L6" s="107" t="s">
        <v>69</v>
      </c>
      <c r="M6" s="107"/>
      <c r="N6" s="107"/>
      <c r="O6" s="107"/>
      <c r="P6" s="107"/>
      <c r="Q6" s="111"/>
      <c r="R6" s="107"/>
      <c r="S6" s="108"/>
      <c r="T6" s="107"/>
      <c r="U6" s="108"/>
      <c r="V6" s="107"/>
      <c r="W6" s="155"/>
      <c r="X6" s="158" t="s">
        <v>70</v>
      </c>
      <c r="Y6" s="158" t="s">
        <v>71</v>
      </c>
      <c r="Z6" s="158" t="s">
        <v>72</v>
      </c>
      <c r="AA6" s="158"/>
      <c r="AB6" s="158" t="s">
        <v>73</v>
      </c>
      <c r="AC6" s="160" t="s">
        <v>74</v>
      </c>
      <c r="AD6" s="158" t="s">
        <v>75</v>
      </c>
      <c r="AE6" s="158" t="s">
        <v>76</v>
      </c>
      <c r="AF6" s="161"/>
      <c r="AG6" s="161"/>
      <c r="AH6" s="159"/>
      <c r="AI6" s="159"/>
      <c r="AJ6" s="31" t="s">
        <v>77</v>
      </c>
      <c r="AK6" s="31" t="s">
        <v>78</v>
      </c>
      <c r="AL6" s="32" t="s">
        <v>79</v>
      </c>
      <c r="AM6" s="31" t="s">
        <v>80</v>
      </c>
      <c r="AN6" s="31" t="s">
        <v>80</v>
      </c>
      <c r="AO6" s="33" t="s">
        <v>81</v>
      </c>
      <c r="AP6" s="33" t="s">
        <v>82</v>
      </c>
      <c r="AQ6" s="162" t="s">
        <v>74</v>
      </c>
      <c r="AR6" s="151" t="s">
        <v>75</v>
      </c>
      <c r="AS6" s="158" t="s">
        <v>76</v>
      </c>
      <c r="AT6" s="161"/>
      <c r="AU6" s="161"/>
      <c r="AV6" s="159"/>
      <c r="AW6" s="159"/>
      <c r="AX6" s="159" t="s">
        <v>74</v>
      </c>
      <c r="AY6" s="34" t="s">
        <v>75</v>
      </c>
      <c r="AZ6" s="163" t="s">
        <v>74</v>
      </c>
      <c r="BA6" s="34" t="s">
        <v>75</v>
      </c>
      <c r="BB6" s="163" t="s">
        <v>74</v>
      </c>
      <c r="BC6" s="34" t="s">
        <v>75</v>
      </c>
      <c r="BD6" s="163" t="s">
        <v>74</v>
      </c>
      <c r="BE6" s="34" t="s">
        <v>75</v>
      </c>
      <c r="BF6" s="163" t="s">
        <v>74</v>
      </c>
      <c r="BG6" s="34" t="s">
        <v>75</v>
      </c>
      <c r="BH6" s="112" t="s">
        <v>74</v>
      </c>
      <c r="BI6" s="34" t="s">
        <v>75</v>
      </c>
      <c r="BJ6" s="163" t="s">
        <v>74</v>
      </c>
      <c r="BK6" s="34" t="s">
        <v>75</v>
      </c>
      <c r="BL6" s="163" t="s">
        <v>74</v>
      </c>
      <c r="BM6" s="35" t="s">
        <v>75</v>
      </c>
      <c r="BN6" s="148" t="s">
        <v>74</v>
      </c>
      <c r="BO6" s="148" t="s">
        <v>75</v>
      </c>
      <c r="BP6" s="148" t="s">
        <v>74</v>
      </c>
      <c r="BQ6" s="148" t="s">
        <v>75</v>
      </c>
      <c r="BR6" s="151" t="s">
        <v>74</v>
      </c>
      <c r="BS6" s="148" t="s">
        <v>75</v>
      </c>
      <c r="BT6" s="151" t="s">
        <v>74</v>
      </c>
      <c r="BU6" s="148" t="s">
        <v>75</v>
      </c>
      <c r="BV6" s="112" t="s">
        <v>74</v>
      </c>
      <c r="BW6" s="112" t="s">
        <v>75</v>
      </c>
    </row>
    <row r="7" spans="1:77" ht="23.25" customHeight="1">
      <c r="A7" s="113"/>
      <c r="B7" s="113"/>
      <c r="C7" s="113"/>
      <c r="D7" s="113"/>
      <c r="E7" s="164" t="s">
        <v>67</v>
      </c>
      <c r="F7" s="164"/>
      <c r="G7" s="164"/>
      <c r="H7" s="164"/>
      <c r="I7" s="165" t="s">
        <v>68</v>
      </c>
      <c r="J7" s="164" t="s">
        <v>96</v>
      </c>
      <c r="K7" s="164" t="s">
        <v>97</v>
      </c>
      <c r="L7" s="164" t="s">
        <v>69</v>
      </c>
      <c r="M7" s="164"/>
      <c r="N7" s="164"/>
      <c r="O7" s="164"/>
      <c r="P7" s="164"/>
      <c r="Q7" s="113"/>
      <c r="R7" s="164"/>
      <c r="S7" s="114"/>
      <c r="T7" s="164"/>
      <c r="U7" s="166"/>
      <c r="V7" s="164"/>
      <c r="W7" s="167"/>
      <c r="X7" s="168"/>
      <c r="Y7" s="168"/>
      <c r="Z7" s="168"/>
      <c r="AA7" s="168"/>
      <c r="AB7" s="168"/>
      <c r="AC7" s="169" t="s">
        <v>83</v>
      </c>
      <c r="AD7" s="168" t="s">
        <v>84</v>
      </c>
      <c r="AE7" s="36" t="s">
        <v>85</v>
      </c>
      <c r="AF7" s="37"/>
      <c r="AG7" s="37"/>
      <c r="AH7" s="37"/>
      <c r="AI7" s="37"/>
      <c r="AJ7" s="36"/>
      <c r="AK7" s="36"/>
      <c r="AL7" s="38"/>
      <c r="AM7" s="38"/>
      <c r="AN7" s="36" t="s">
        <v>86</v>
      </c>
      <c r="AO7" s="39" t="s">
        <v>87</v>
      </c>
      <c r="AP7" s="39" t="s">
        <v>88</v>
      </c>
      <c r="AQ7" s="170" t="s">
        <v>83</v>
      </c>
      <c r="AR7" s="171" t="s">
        <v>84</v>
      </c>
      <c r="AS7" s="36" t="s">
        <v>85</v>
      </c>
      <c r="AT7" s="37"/>
      <c r="AU7" s="37"/>
      <c r="AV7" s="37"/>
      <c r="AW7" s="37"/>
      <c r="AX7" s="115" t="s">
        <v>83</v>
      </c>
      <c r="AY7" s="40" t="s">
        <v>84</v>
      </c>
      <c r="AZ7" s="172" t="s">
        <v>83</v>
      </c>
      <c r="BA7" s="40" t="s">
        <v>84</v>
      </c>
      <c r="BB7" s="172" t="s">
        <v>83</v>
      </c>
      <c r="BC7" s="40" t="s">
        <v>84</v>
      </c>
      <c r="BD7" s="172" t="s">
        <v>83</v>
      </c>
      <c r="BE7" s="40" t="s">
        <v>84</v>
      </c>
      <c r="BF7" s="172" t="s">
        <v>83</v>
      </c>
      <c r="BG7" s="40" t="s">
        <v>84</v>
      </c>
      <c r="BH7" s="115" t="s">
        <v>83</v>
      </c>
      <c r="BI7" s="40" t="s">
        <v>84</v>
      </c>
      <c r="BJ7" s="172" t="s">
        <v>83</v>
      </c>
      <c r="BK7" s="40" t="s">
        <v>84</v>
      </c>
      <c r="BL7" s="172" t="s">
        <v>83</v>
      </c>
      <c r="BM7" s="40" t="s">
        <v>84</v>
      </c>
      <c r="BN7" s="164" t="s">
        <v>83</v>
      </c>
      <c r="BO7" s="41" t="s">
        <v>84</v>
      </c>
      <c r="BP7" s="164" t="s">
        <v>83</v>
      </c>
      <c r="BQ7" s="41" t="s">
        <v>84</v>
      </c>
      <c r="BR7" s="169" t="s">
        <v>83</v>
      </c>
      <c r="BS7" s="41" t="s">
        <v>84</v>
      </c>
      <c r="BT7" s="169" t="s">
        <v>83</v>
      </c>
      <c r="BU7" s="41" t="s">
        <v>84</v>
      </c>
      <c r="BV7" s="115" t="s">
        <v>83</v>
      </c>
      <c r="BW7" s="40" t="s">
        <v>84</v>
      </c>
    </row>
    <row r="8" spans="1:77" s="13" customFormat="1" ht="23.25" customHeight="1" outlineLevel="3">
      <c r="A8" s="173">
        <v>1</v>
      </c>
      <c r="B8" s="174" t="s">
        <v>120</v>
      </c>
      <c r="C8" s="174" t="s">
        <v>201</v>
      </c>
      <c r="D8" s="174" t="s">
        <v>202</v>
      </c>
      <c r="E8" s="175"/>
      <c r="F8" s="176"/>
      <c r="G8" s="176"/>
      <c r="H8" s="176"/>
      <c r="I8" s="177"/>
      <c r="J8" s="174"/>
      <c r="K8" s="174"/>
      <c r="L8" s="178"/>
      <c r="M8" s="174"/>
      <c r="N8" s="174"/>
      <c r="O8" s="174"/>
      <c r="P8" s="174"/>
      <c r="Q8" s="179" t="s">
        <v>203</v>
      </c>
      <c r="R8" s="179" t="s">
        <v>204</v>
      </c>
      <c r="S8" s="179" t="s">
        <v>205</v>
      </c>
      <c r="T8" s="180"/>
      <c r="U8" s="174"/>
      <c r="V8" s="180"/>
      <c r="W8" s="181"/>
      <c r="X8" s="182"/>
      <c r="Y8" s="182"/>
      <c r="Z8" s="182"/>
      <c r="AA8" s="181"/>
      <c r="AB8" s="183"/>
      <c r="AC8" s="55"/>
      <c r="AD8" s="184"/>
      <c r="AE8" s="46">
        <f>AD8*12</f>
        <v>0</v>
      </c>
      <c r="AF8" s="46">
        <f>AD8*3</f>
        <v>0</v>
      </c>
      <c r="AG8" s="46">
        <f>AD8*3</f>
        <v>0</v>
      </c>
      <c r="AH8" s="46">
        <f>AD8*3</f>
        <v>0</v>
      </c>
      <c r="AI8" s="46">
        <f>AD8*3</f>
        <v>0</v>
      </c>
      <c r="AJ8" s="46"/>
      <c r="AK8" s="185">
        <f>AD8+AJ8</f>
        <v>0</v>
      </c>
      <c r="AL8" s="186"/>
      <c r="AM8" s="46"/>
      <c r="AN8" s="186"/>
      <c r="AO8" s="186">
        <v>0</v>
      </c>
      <c r="AP8" s="186">
        <v>0</v>
      </c>
      <c r="AQ8" s="55">
        <f>+AC8</f>
        <v>0</v>
      </c>
      <c r="AR8" s="186">
        <f>AJ8+AL8+AO8+AP8</f>
        <v>0</v>
      </c>
      <c r="AS8" s="186">
        <f>AR8*12</f>
        <v>0</v>
      </c>
      <c r="AT8" s="186">
        <f>AR8*3</f>
        <v>0</v>
      </c>
      <c r="AU8" s="186">
        <f>AR8*3</f>
        <v>0</v>
      </c>
      <c r="AV8" s="186">
        <f>AR8*3</f>
        <v>0</v>
      </c>
      <c r="AW8" s="186">
        <f>AR8*3</f>
        <v>0</v>
      </c>
      <c r="AX8" s="55"/>
      <c r="AY8" s="46"/>
      <c r="AZ8" s="55"/>
      <c r="BA8" s="46"/>
      <c r="BB8" s="55">
        <v>1</v>
      </c>
      <c r="BC8" s="46">
        <v>29817.5</v>
      </c>
      <c r="BD8" s="55"/>
      <c r="BE8" s="46"/>
      <c r="BF8" s="55"/>
      <c r="BG8" s="46"/>
      <c r="BH8" s="55"/>
      <c r="BI8" s="46"/>
      <c r="BJ8" s="55"/>
      <c r="BK8" s="46"/>
      <c r="BL8" s="55"/>
      <c r="BM8" s="46"/>
      <c r="BN8" s="187"/>
      <c r="BO8" s="187"/>
      <c r="BP8" s="187"/>
      <c r="BQ8" s="188"/>
      <c r="BR8" s="188"/>
      <c r="BS8" s="187"/>
      <c r="BT8" s="47">
        <v>1</v>
      </c>
      <c r="BU8" s="47">
        <f>AI8+AW8-BM8+BI8+AY8+BA8+BC8+BE8+BG8+BK8+AF8+AG8+AH8+AT8+AU8+AV8</f>
        <v>29817.5</v>
      </c>
      <c r="BV8" s="55">
        <v>1</v>
      </c>
      <c r="BW8" s="48">
        <f>ROUND(BU8,2)</f>
        <v>29817.5</v>
      </c>
      <c r="BX8" s="23"/>
      <c r="BY8" s="23"/>
    </row>
    <row r="9" spans="1:77" s="58" customFormat="1" ht="23.25" customHeight="1" outlineLevel="1">
      <c r="A9" s="189"/>
      <c r="B9" s="190"/>
      <c r="C9" s="190"/>
      <c r="D9" s="190"/>
      <c r="E9" s="191"/>
      <c r="F9" s="192"/>
      <c r="G9" s="192"/>
      <c r="H9" s="192"/>
      <c r="I9" s="193"/>
      <c r="J9" s="190"/>
      <c r="K9" s="190"/>
      <c r="L9" s="194"/>
      <c r="M9" s="190"/>
      <c r="N9" s="190"/>
      <c r="O9" s="190"/>
      <c r="P9" s="190"/>
      <c r="Q9" s="195"/>
      <c r="R9" s="195"/>
      <c r="S9" s="195" t="s">
        <v>222</v>
      </c>
      <c r="T9" s="196"/>
      <c r="U9" s="190"/>
      <c r="V9" s="196"/>
      <c r="W9" s="197"/>
      <c r="X9" s="198"/>
      <c r="Y9" s="198"/>
      <c r="Z9" s="198"/>
      <c r="AA9" s="197"/>
      <c r="AB9" s="199"/>
      <c r="AC9" s="59">
        <f>SUBTOTAL(9,AC8:AC8)</f>
        <v>0</v>
      </c>
      <c r="AD9" s="200">
        <f>SUBTOTAL(9,AD8:AD8)</f>
        <v>0</v>
      </c>
      <c r="AE9" s="70"/>
      <c r="AF9" s="70">
        <f>SUBTOTAL(9,AF8:AF8)</f>
        <v>0</v>
      </c>
      <c r="AG9" s="70">
        <f>SUBTOTAL(9,AG8:AG8)</f>
        <v>0</v>
      </c>
      <c r="AH9" s="70">
        <f>SUBTOTAL(9,AH8:AH8)</f>
        <v>0</v>
      </c>
      <c r="AI9" s="70">
        <f>SUBTOTAL(9,AI8:AI8)</f>
        <v>0</v>
      </c>
      <c r="AJ9" s="70"/>
      <c r="AK9" s="201"/>
      <c r="AL9" s="202"/>
      <c r="AM9" s="70"/>
      <c r="AN9" s="202"/>
      <c r="AO9" s="202"/>
      <c r="AP9" s="202"/>
      <c r="AQ9" s="59">
        <f>SUBTOTAL(9,AQ8:AQ8)</f>
        <v>0</v>
      </c>
      <c r="AR9" s="202">
        <f>SUBTOTAL(9,AR8:AR8)</f>
        <v>0</v>
      </c>
      <c r="AS9" s="202"/>
      <c r="AT9" s="202">
        <f t="shared" ref="AT9:BW9" si="0">SUBTOTAL(9,AT8:AT8)</f>
        <v>0</v>
      </c>
      <c r="AU9" s="202">
        <f t="shared" si="0"/>
        <v>0</v>
      </c>
      <c r="AV9" s="202">
        <f t="shared" si="0"/>
        <v>0</v>
      </c>
      <c r="AW9" s="202">
        <f t="shared" si="0"/>
        <v>0</v>
      </c>
      <c r="AX9" s="59">
        <f t="shared" si="0"/>
        <v>0</v>
      </c>
      <c r="AY9" s="70">
        <f t="shared" si="0"/>
        <v>0</v>
      </c>
      <c r="AZ9" s="59">
        <f t="shared" si="0"/>
        <v>0</v>
      </c>
      <c r="BA9" s="70">
        <f t="shared" si="0"/>
        <v>0</v>
      </c>
      <c r="BB9" s="59">
        <f t="shared" si="0"/>
        <v>1</v>
      </c>
      <c r="BC9" s="70">
        <f t="shared" si="0"/>
        <v>29817.5</v>
      </c>
      <c r="BD9" s="59">
        <f t="shared" si="0"/>
        <v>0</v>
      </c>
      <c r="BE9" s="70">
        <f t="shared" si="0"/>
        <v>0</v>
      </c>
      <c r="BF9" s="59">
        <f t="shared" si="0"/>
        <v>0</v>
      </c>
      <c r="BG9" s="70">
        <f t="shared" si="0"/>
        <v>0</v>
      </c>
      <c r="BH9" s="59">
        <f t="shared" si="0"/>
        <v>0</v>
      </c>
      <c r="BI9" s="70">
        <f t="shared" si="0"/>
        <v>0</v>
      </c>
      <c r="BJ9" s="59">
        <f t="shared" si="0"/>
        <v>0</v>
      </c>
      <c r="BK9" s="70">
        <f t="shared" si="0"/>
        <v>0</v>
      </c>
      <c r="BL9" s="59">
        <f t="shared" si="0"/>
        <v>0</v>
      </c>
      <c r="BM9" s="70">
        <f t="shared" si="0"/>
        <v>0</v>
      </c>
      <c r="BN9" s="64">
        <f t="shared" si="0"/>
        <v>0</v>
      </c>
      <c r="BO9" s="64">
        <f t="shared" si="0"/>
        <v>0</v>
      </c>
      <c r="BP9" s="64">
        <f t="shared" si="0"/>
        <v>0</v>
      </c>
      <c r="BQ9" s="203">
        <f t="shared" si="0"/>
        <v>0</v>
      </c>
      <c r="BR9" s="203">
        <f t="shared" si="0"/>
        <v>0</v>
      </c>
      <c r="BS9" s="64">
        <f t="shared" si="0"/>
        <v>0</v>
      </c>
      <c r="BT9" s="61">
        <f t="shared" si="0"/>
        <v>1</v>
      </c>
      <c r="BU9" s="61">
        <f t="shared" si="0"/>
        <v>29817.5</v>
      </c>
      <c r="BV9" s="59">
        <f t="shared" si="0"/>
        <v>1</v>
      </c>
      <c r="BW9" s="60">
        <f t="shared" si="0"/>
        <v>29817.5</v>
      </c>
      <c r="BX9" s="57"/>
      <c r="BY9" s="57"/>
    </row>
    <row r="10" spans="1:77" ht="23.25" customHeight="1" outlineLevel="3">
      <c r="A10" s="204">
        <v>1</v>
      </c>
      <c r="B10" s="205" t="s">
        <v>120</v>
      </c>
      <c r="C10" s="205" t="s">
        <v>138</v>
      </c>
      <c r="D10" s="205" t="s">
        <v>139</v>
      </c>
      <c r="E10" s="206"/>
      <c r="F10" s="207"/>
      <c r="G10" s="207"/>
      <c r="H10" s="207"/>
      <c r="I10" s="208">
        <v>244470</v>
      </c>
      <c r="J10" s="205"/>
      <c r="K10" s="205"/>
      <c r="L10" s="209"/>
      <c r="M10" s="205"/>
      <c r="N10" s="205"/>
      <c r="O10" s="205"/>
      <c r="P10" s="205"/>
      <c r="Q10" s="118" t="s">
        <v>140</v>
      </c>
      <c r="R10" s="118" t="s">
        <v>141</v>
      </c>
      <c r="S10" s="118" t="s">
        <v>125</v>
      </c>
      <c r="T10" s="210"/>
      <c r="U10" s="211" t="s">
        <v>89</v>
      </c>
      <c r="V10" s="212"/>
      <c r="W10" s="213"/>
      <c r="X10" s="214"/>
      <c r="Y10" s="214"/>
      <c r="Z10" s="214"/>
      <c r="AA10" s="213"/>
      <c r="AB10" s="204"/>
      <c r="AC10" s="56">
        <v>1</v>
      </c>
      <c r="AD10" s="50">
        <v>10777.2</v>
      </c>
      <c r="AE10" s="49">
        <f>AD10*5</f>
        <v>53886</v>
      </c>
      <c r="AF10" s="49"/>
      <c r="AG10" s="49"/>
      <c r="AH10" s="49">
        <f>SUM(AD10*2)</f>
        <v>21554.400000000001</v>
      </c>
      <c r="AI10" s="49">
        <f>AD10*3</f>
        <v>32331.600000000002</v>
      </c>
      <c r="AJ10" s="50"/>
      <c r="AK10" s="215">
        <f>AD10+AJ10</f>
        <v>10777.2</v>
      </c>
      <c r="AL10" s="216"/>
      <c r="AM10" s="49"/>
      <c r="AN10" s="216"/>
      <c r="AO10" s="216"/>
      <c r="AP10" s="216">
        <f>11000-AO10-AD10</f>
        <v>222.79999999999927</v>
      </c>
      <c r="AQ10" s="56">
        <v>1</v>
      </c>
      <c r="AR10" s="216">
        <f>AJ10+AL10+AN10+AO10+AP10</f>
        <v>222.79999999999927</v>
      </c>
      <c r="AS10" s="49">
        <f>AR10*5</f>
        <v>1113.9999999999964</v>
      </c>
      <c r="AT10" s="216"/>
      <c r="AU10" s="216"/>
      <c r="AV10" s="216">
        <f>AR10*2</f>
        <v>445.59999999999854</v>
      </c>
      <c r="AW10" s="216">
        <f>AR10*3</f>
        <v>668.39999999999782</v>
      </c>
      <c r="AX10" s="56">
        <v>1</v>
      </c>
      <c r="AY10" s="216">
        <f>SUM(AD10*15)</f>
        <v>161658</v>
      </c>
      <c r="AZ10" s="56"/>
      <c r="BA10" s="215"/>
      <c r="BB10" s="56"/>
      <c r="BC10" s="49"/>
      <c r="BD10" s="56"/>
      <c r="BE10" s="49"/>
      <c r="BF10" s="56"/>
      <c r="BG10" s="49"/>
      <c r="BH10" s="56"/>
      <c r="BI10" s="49"/>
      <c r="BJ10" s="56"/>
      <c r="BK10" s="49"/>
      <c r="BL10" s="56"/>
      <c r="BM10" s="49"/>
      <c r="BN10" s="215"/>
      <c r="BO10" s="49"/>
      <c r="BP10" s="215"/>
      <c r="BQ10" s="49"/>
      <c r="BR10" s="215"/>
      <c r="BS10" s="50"/>
      <c r="BT10" s="50">
        <v>1</v>
      </c>
      <c r="BU10" s="50">
        <f>AI10+AW10-BM10+BI10+AY10+BA10+BC10+BE10+BG10+BK10+AF10+AG10+AH10+AT10+AU10+AV10</f>
        <v>216658</v>
      </c>
      <c r="BV10" s="56">
        <v>1</v>
      </c>
      <c r="BW10" s="49">
        <f>ROUND(BU10,2)</f>
        <v>216658</v>
      </c>
      <c r="BX10" s="42"/>
      <c r="BY10" s="43"/>
    </row>
    <row r="11" spans="1:77" s="42" customFormat="1" ht="23.25" customHeight="1" outlineLevel="3">
      <c r="A11" s="204">
        <f>A10+1</f>
        <v>2</v>
      </c>
      <c r="B11" s="205" t="s">
        <v>120</v>
      </c>
      <c r="C11" s="205" t="s">
        <v>134</v>
      </c>
      <c r="D11" s="205" t="s">
        <v>135</v>
      </c>
      <c r="E11" s="206"/>
      <c r="F11" s="207"/>
      <c r="G11" s="207"/>
      <c r="H11" s="207"/>
      <c r="I11" s="208">
        <v>244319</v>
      </c>
      <c r="J11" s="205"/>
      <c r="K11" s="205"/>
      <c r="L11" s="209"/>
      <c r="M11" s="205"/>
      <c r="N11" s="205"/>
      <c r="O11" s="205"/>
      <c r="P11" s="205"/>
      <c r="Q11" s="118" t="s">
        <v>136</v>
      </c>
      <c r="R11" s="118" t="s">
        <v>137</v>
      </c>
      <c r="S11" s="118" t="s">
        <v>125</v>
      </c>
      <c r="T11" s="210"/>
      <c r="U11" s="211" t="s">
        <v>89</v>
      </c>
      <c r="V11" s="212"/>
      <c r="W11" s="213"/>
      <c r="X11" s="214"/>
      <c r="Y11" s="214"/>
      <c r="Z11" s="214"/>
      <c r="AA11" s="213"/>
      <c r="AB11" s="204"/>
      <c r="AC11" s="56"/>
      <c r="AD11" s="50"/>
      <c r="AE11" s="49"/>
      <c r="AF11" s="49"/>
      <c r="AG11" s="49"/>
      <c r="AH11" s="49"/>
      <c r="AI11" s="49"/>
      <c r="AJ11" s="50"/>
      <c r="AK11" s="215"/>
      <c r="AL11" s="216"/>
      <c r="AM11" s="49"/>
      <c r="AN11" s="216"/>
      <c r="AO11" s="216"/>
      <c r="AP11" s="216"/>
      <c r="AQ11" s="56"/>
      <c r="AR11" s="216"/>
      <c r="AS11" s="49"/>
      <c r="AT11" s="216"/>
      <c r="AU11" s="216"/>
      <c r="AV11" s="216"/>
      <c r="AW11" s="216"/>
      <c r="AX11" s="56"/>
      <c r="AY11" s="216"/>
      <c r="AZ11" s="56"/>
      <c r="BA11" s="215"/>
      <c r="BB11" s="56"/>
      <c r="BC11" s="49"/>
      <c r="BD11" s="56"/>
      <c r="BE11" s="49"/>
      <c r="BF11" s="56">
        <v>1</v>
      </c>
      <c r="BG11" s="49">
        <v>486080</v>
      </c>
      <c r="BH11" s="56"/>
      <c r="BI11" s="49"/>
      <c r="BJ11" s="56"/>
      <c r="BK11" s="49"/>
      <c r="BL11" s="56"/>
      <c r="BM11" s="49"/>
      <c r="BN11" s="215"/>
      <c r="BO11" s="49"/>
      <c r="BP11" s="215"/>
      <c r="BQ11" s="49"/>
      <c r="BR11" s="215"/>
      <c r="BS11" s="50"/>
      <c r="BT11" s="50">
        <v>1</v>
      </c>
      <c r="BU11" s="50">
        <f>AI11+AW11-BM11+BI11+AY11+BA11+BC11+BE11+BG11+BK11+AF11+AG11+AH11+AT11+AU11+AV11</f>
        <v>486080</v>
      </c>
      <c r="BV11" s="56">
        <v>1</v>
      </c>
      <c r="BW11" s="49">
        <f>ROUND(BU11,2)</f>
        <v>486080</v>
      </c>
      <c r="BY11" s="43"/>
    </row>
    <row r="12" spans="1:77" s="42" customFormat="1" ht="23.25" customHeight="1" outlineLevel="3">
      <c r="A12" s="204">
        <f>A11+1</f>
        <v>3</v>
      </c>
      <c r="B12" s="205" t="s">
        <v>120</v>
      </c>
      <c r="C12" s="205" t="s">
        <v>130</v>
      </c>
      <c r="D12" s="205" t="s">
        <v>131</v>
      </c>
      <c r="E12" s="206"/>
      <c r="F12" s="207"/>
      <c r="G12" s="207"/>
      <c r="H12" s="207"/>
      <c r="I12" s="208">
        <v>244488</v>
      </c>
      <c r="J12" s="205"/>
      <c r="K12" s="205"/>
      <c r="L12" s="209"/>
      <c r="M12" s="205"/>
      <c r="N12" s="205"/>
      <c r="O12" s="205"/>
      <c r="P12" s="205"/>
      <c r="Q12" s="118" t="s">
        <v>132</v>
      </c>
      <c r="R12" s="118" t="s">
        <v>133</v>
      </c>
      <c r="S12" s="118" t="s">
        <v>125</v>
      </c>
      <c r="T12" s="210"/>
      <c r="U12" s="211" t="s">
        <v>89</v>
      </c>
      <c r="V12" s="212"/>
      <c r="W12" s="213">
        <v>244488</v>
      </c>
      <c r="X12" s="214"/>
      <c r="Y12" s="214"/>
      <c r="Z12" s="214"/>
      <c r="AA12" s="213"/>
      <c r="AB12" s="204"/>
      <c r="AC12" s="56"/>
      <c r="AD12" s="50"/>
      <c r="AE12" s="49"/>
      <c r="AF12" s="49"/>
      <c r="AG12" s="49"/>
      <c r="AH12" s="49"/>
      <c r="AI12" s="49"/>
      <c r="AJ12" s="50"/>
      <c r="AK12" s="215"/>
      <c r="AL12" s="216"/>
      <c r="AM12" s="49"/>
      <c r="AN12" s="216"/>
      <c r="AO12" s="216"/>
      <c r="AP12" s="216"/>
      <c r="AQ12" s="56"/>
      <c r="AR12" s="216"/>
      <c r="AS12" s="49"/>
      <c r="AT12" s="216"/>
      <c r="AU12" s="216"/>
      <c r="AV12" s="216"/>
      <c r="AW12" s="216"/>
      <c r="AX12" s="56"/>
      <c r="AY12" s="216"/>
      <c r="AZ12" s="56"/>
      <c r="BA12" s="215"/>
      <c r="BB12" s="56"/>
      <c r="BC12" s="49"/>
      <c r="BD12" s="56"/>
      <c r="BE12" s="49"/>
      <c r="BF12" s="56"/>
      <c r="BG12" s="49"/>
      <c r="BH12" s="56"/>
      <c r="BI12" s="49"/>
      <c r="BJ12" s="56">
        <v>1</v>
      </c>
      <c r="BK12" s="49">
        <f>249840+33000</f>
        <v>282840</v>
      </c>
      <c r="BL12" s="56">
        <v>1</v>
      </c>
      <c r="BM12" s="49">
        <v>48258.06</v>
      </c>
      <c r="BN12" s="215"/>
      <c r="BO12" s="49"/>
      <c r="BP12" s="215"/>
      <c r="BQ12" s="49"/>
      <c r="BR12" s="215"/>
      <c r="BS12" s="50"/>
      <c r="BT12" s="50">
        <v>1</v>
      </c>
      <c r="BU12" s="50">
        <f>AI12+AW12-BM12+BI12+AY12+BA12+BC12+BE12+BG12+BK12+AF12+AG12+AH12+AT12+AU12+AV12</f>
        <v>234581.94</v>
      </c>
      <c r="BV12" s="56">
        <v>1</v>
      </c>
      <c r="BW12" s="49">
        <f>ROUND(BU12,2)</f>
        <v>234581.94</v>
      </c>
      <c r="BY12" s="43"/>
    </row>
    <row r="13" spans="1:77" s="42" customFormat="1" ht="22.5" customHeight="1" outlineLevel="3">
      <c r="A13" s="204">
        <f>A12+1</f>
        <v>4</v>
      </c>
      <c r="B13" s="205" t="s">
        <v>120</v>
      </c>
      <c r="C13" s="205" t="s">
        <v>121</v>
      </c>
      <c r="D13" s="205" t="s">
        <v>122</v>
      </c>
      <c r="E13" s="206"/>
      <c r="F13" s="207"/>
      <c r="G13" s="207"/>
      <c r="H13" s="207"/>
      <c r="I13" s="208">
        <v>244481</v>
      </c>
      <c r="J13" s="205"/>
      <c r="K13" s="205"/>
      <c r="L13" s="209"/>
      <c r="M13" s="205"/>
      <c r="N13" s="205"/>
      <c r="O13" s="205"/>
      <c r="P13" s="205"/>
      <c r="Q13" s="118" t="s">
        <v>123</v>
      </c>
      <c r="R13" s="118" t="s">
        <v>124</v>
      </c>
      <c r="S13" s="118" t="s">
        <v>125</v>
      </c>
      <c r="T13" s="210"/>
      <c r="U13" s="211" t="s">
        <v>89</v>
      </c>
      <c r="V13" s="212"/>
      <c r="W13" s="213"/>
      <c r="X13" s="214"/>
      <c r="Y13" s="214"/>
      <c r="Z13" s="214"/>
      <c r="AA13" s="213"/>
      <c r="AB13" s="204"/>
      <c r="AC13" s="56"/>
      <c r="AD13" s="50"/>
      <c r="AE13" s="49"/>
      <c r="AF13" s="49"/>
      <c r="AG13" s="49"/>
      <c r="AH13" s="49"/>
      <c r="AI13" s="49"/>
      <c r="AJ13" s="50"/>
      <c r="AK13" s="215"/>
      <c r="AL13" s="216"/>
      <c r="AM13" s="49"/>
      <c r="AN13" s="216"/>
      <c r="AO13" s="216"/>
      <c r="AP13" s="216"/>
      <c r="AQ13" s="56"/>
      <c r="AR13" s="216"/>
      <c r="AS13" s="49"/>
      <c r="AT13" s="216"/>
      <c r="AU13" s="216"/>
      <c r="AV13" s="216"/>
      <c r="AW13" s="216"/>
      <c r="AX13" s="56"/>
      <c r="AY13" s="216"/>
      <c r="AZ13" s="56"/>
      <c r="BA13" s="215"/>
      <c r="BB13" s="56"/>
      <c r="BC13" s="49"/>
      <c r="BD13" s="56">
        <v>1</v>
      </c>
      <c r="BE13" s="49">
        <v>514500</v>
      </c>
      <c r="BF13" s="56"/>
      <c r="BG13" s="49"/>
      <c r="BH13" s="56"/>
      <c r="BI13" s="49"/>
      <c r="BJ13" s="56"/>
      <c r="BK13" s="49"/>
      <c r="BL13" s="56"/>
      <c r="BM13" s="49"/>
      <c r="BN13" s="215"/>
      <c r="BO13" s="49"/>
      <c r="BP13" s="215"/>
      <c r="BQ13" s="49"/>
      <c r="BR13" s="215"/>
      <c r="BS13" s="50"/>
      <c r="BT13" s="50">
        <v>1</v>
      </c>
      <c r="BU13" s="50">
        <f>AI13+AW13-BM13+BI13+AY13+BA13+BC13+BE13+BG13+BK13+AF13+AG13+AH13+AT13+AU13+AV13</f>
        <v>514500</v>
      </c>
      <c r="BV13" s="56">
        <v>1</v>
      </c>
      <c r="BW13" s="49">
        <f>ROUND(BU13,2)</f>
        <v>514500</v>
      </c>
    </row>
    <row r="14" spans="1:77" s="62" customFormat="1" ht="22.5" customHeight="1" outlineLevel="1">
      <c r="A14" s="217"/>
      <c r="B14" s="218"/>
      <c r="C14" s="218"/>
      <c r="D14" s="218"/>
      <c r="E14" s="219"/>
      <c r="F14" s="220"/>
      <c r="G14" s="220"/>
      <c r="H14" s="220"/>
      <c r="I14" s="221"/>
      <c r="J14" s="218"/>
      <c r="K14" s="218"/>
      <c r="L14" s="222"/>
      <c r="M14" s="218"/>
      <c r="N14" s="218"/>
      <c r="O14" s="218"/>
      <c r="P14" s="218"/>
      <c r="Q14" s="223"/>
      <c r="R14" s="223"/>
      <c r="S14" s="223" t="s">
        <v>223</v>
      </c>
      <c r="T14" s="224"/>
      <c r="U14" s="225"/>
      <c r="V14" s="226"/>
      <c r="W14" s="227"/>
      <c r="X14" s="228"/>
      <c r="Y14" s="228"/>
      <c r="Z14" s="228"/>
      <c r="AA14" s="227"/>
      <c r="AB14" s="217"/>
      <c r="AC14" s="59">
        <f>SUBTOTAL(9,AC10:AC13)</f>
        <v>1</v>
      </c>
      <c r="AD14" s="61">
        <f>SUBTOTAL(9,AD10:AD13)</f>
        <v>10777.2</v>
      </c>
      <c r="AE14" s="60"/>
      <c r="AF14" s="60">
        <f>SUBTOTAL(9,AF10:AF13)</f>
        <v>0</v>
      </c>
      <c r="AG14" s="60">
        <f>SUBTOTAL(9,AG10:AG13)</f>
        <v>0</v>
      </c>
      <c r="AH14" s="60">
        <f>SUBTOTAL(9,AH10:AH13)</f>
        <v>21554.400000000001</v>
      </c>
      <c r="AI14" s="60">
        <f>SUBTOTAL(9,AI10:AI13)</f>
        <v>32331.600000000002</v>
      </c>
      <c r="AJ14" s="61"/>
      <c r="AK14" s="229"/>
      <c r="AL14" s="230"/>
      <c r="AM14" s="60"/>
      <c r="AN14" s="230"/>
      <c r="AO14" s="230"/>
      <c r="AP14" s="230"/>
      <c r="AQ14" s="59">
        <f>SUBTOTAL(9,AQ10:AQ13)</f>
        <v>1</v>
      </c>
      <c r="AR14" s="230">
        <f>SUBTOTAL(9,AR10:AR13)</f>
        <v>222.79999999999927</v>
      </c>
      <c r="AS14" s="60"/>
      <c r="AT14" s="230">
        <f t="shared" ref="AT14:BW14" si="1">SUBTOTAL(9,AT10:AT13)</f>
        <v>0</v>
      </c>
      <c r="AU14" s="230">
        <f t="shared" si="1"/>
        <v>0</v>
      </c>
      <c r="AV14" s="230">
        <f t="shared" si="1"/>
        <v>445.59999999999854</v>
      </c>
      <c r="AW14" s="230">
        <f t="shared" si="1"/>
        <v>668.39999999999782</v>
      </c>
      <c r="AX14" s="59">
        <f t="shared" si="1"/>
        <v>1</v>
      </c>
      <c r="AY14" s="230">
        <f t="shared" si="1"/>
        <v>161658</v>
      </c>
      <c r="AZ14" s="59">
        <f t="shared" si="1"/>
        <v>0</v>
      </c>
      <c r="BA14" s="229">
        <f t="shared" si="1"/>
        <v>0</v>
      </c>
      <c r="BB14" s="59">
        <f t="shared" si="1"/>
        <v>0</v>
      </c>
      <c r="BC14" s="60">
        <f t="shared" si="1"/>
        <v>0</v>
      </c>
      <c r="BD14" s="59">
        <f t="shared" si="1"/>
        <v>1</v>
      </c>
      <c r="BE14" s="60">
        <f t="shared" si="1"/>
        <v>514500</v>
      </c>
      <c r="BF14" s="59">
        <f t="shared" si="1"/>
        <v>1</v>
      </c>
      <c r="BG14" s="60">
        <f t="shared" si="1"/>
        <v>486080</v>
      </c>
      <c r="BH14" s="59">
        <f t="shared" si="1"/>
        <v>0</v>
      </c>
      <c r="BI14" s="60">
        <f t="shared" si="1"/>
        <v>0</v>
      </c>
      <c r="BJ14" s="59">
        <f t="shared" si="1"/>
        <v>1</v>
      </c>
      <c r="BK14" s="60">
        <f t="shared" si="1"/>
        <v>282840</v>
      </c>
      <c r="BL14" s="59">
        <f t="shared" si="1"/>
        <v>1</v>
      </c>
      <c r="BM14" s="60">
        <f t="shared" si="1"/>
        <v>48258.06</v>
      </c>
      <c r="BN14" s="229">
        <f t="shared" si="1"/>
        <v>0</v>
      </c>
      <c r="BO14" s="60">
        <f t="shared" si="1"/>
        <v>0</v>
      </c>
      <c r="BP14" s="229">
        <f t="shared" si="1"/>
        <v>0</v>
      </c>
      <c r="BQ14" s="60">
        <f t="shared" si="1"/>
        <v>0</v>
      </c>
      <c r="BR14" s="229">
        <f t="shared" si="1"/>
        <v>0</v>
      </c>
      <c r="BS14" s="61">
        <f t="shared" si="1"/>
        <v>0</v>
      </c>
      <c r="BT14" s="61">
        <f t="shared" si="1"/>
        <v>4</v>
      </c>
      <c r="BU14" s="61">
        <f t="shared" si="1"/>
        <v>1451819.94</v>
      </c>
      <c r="BV14" s="59">
        <f t="shared" si="1"/>
        <v>4</v>
      </c>
      <c r="BW14" s="60">
        <f t="shared" si="1"/>
        <v>1451819.94</v>
      </c>
    </row>
    <row r="15" spans="1:77" s="42" customFormat="1" ht="22.5" customHeight="1" outlineLevel="3">
      <c r="A15" s="204">
        <v>1</v>
      </c>
      <c r="B15" s="120" t="s">
        <v>120</v>
      </c>
      <c r="C15" s="120" t="s">
        <v>165</v>
      </c>
      <c r="D15" s="120" t="s">
        <v>166</v>
      </c>
      <c r="E15" s="231"/>
      <c r="F15" s="231"/>
      <c r="G15" s="231"/>
      <c r="H15" s="231"/>
      <c r="I15" s="231">
        <v>244501</v>
      </c>
      <c r="J15" s="231"/>
      <c r="K15" s="120"/>
      <c r="L15" s="232"/>
      <c r="M15" s="231"/>
      <c r="N15" s="120"/>
      <c r="O15" s="120"/>
      <c r="P15" s="120"/>
      <c r="Q15" s="120" t="s">
        <v>167</v>
      </c>
      <c r="R15" s="120" t="s">
        <v>168</v>
      </c>
      <c r="S15" s="120" t="s">
        <v>169</v>
      </c>
      <c r="T15" s="233"/>
      <c r="U15" s="233"/>
      <c r="V15" s="234"/>
      <c r="W15" s="235"/>
      <c r="X15" s="236"/>
      <c r="Y15" s="236"/>
      <c r="Z15" s="236"/>
      <c r="AA15" s="236"/>
      <c r="AB15" s="237"/>
      <c r="AC15" s="56">
        <v>1</v>
      </c>
      <c r="AD15" s="238">
        <v>7168.8</v>
      </c>
      <c r="AE15" s="238">
        <f>AD15*12</f>
        <v>86025.600000000006</v>
      </c>
      <c r="AF15" s="238"/>
      <c r="AG15" s="238"/>
      <c r="AH15" s="238">
        <v>7168.8</v>
      </c>
      <c r="AI15" s="238">
        <f>AD15*3</f>
        <v>21506.400000000001</v>
      </c>
      <c r="AJ15" s="238"/>
      <c r="AK15" s="238">
        <f>AD15+AJ15</f>
        <v>7168.8</v>
      </c>
      <c r="AL15" s="238"/>
      <c r="AM15" s="238"/>
      <c r="AN15" s="238"/>
      <c r="AO15" s="52"/>
      <c r="AP15" s="52">
        <f>11000-AO15-AD15</f>
        <v>3831.2</v>
      </c>
      <c r="AQ15" s="56">
        <v>1</v>
      </c>
      <c r="AR15" s="238">
        <f>AJ15+AL15+AN15+AP15</f>
        <v>3831.2</v>
      </c>
      <c r="AS15" s="238">
        <f>AR15*12</f>
        <v>45974.399999999994</v>
      </c>
      <c r="AT15" s="238"/>
      <c r="AU15" s="238"/>
      <c r="AV15" s="238">
        <v>3831.2</v>
      </c>
      <c r="AW15" s="238">
        <f>AR15*3</f>
        <v>11493.599999999999</v>
      </c>
      <c r="AX15" s="56">
        <v>1</v>
      </c>
      <c r="AY15" s="238">
        <v>107532</v>
      </c>
      <c r="AZ15" s="56"/>
      <c r="BA15" s="238"/>
      <c r="BB15" s="56"/>
      <c r="BC15" s="238"/>
      <c r="BD15" s="56"/>
      <c r="BE15" s="238"/>
      <c r="BF15" s="56"/>
      <c r="BG15" s="238"/>
      <c r="BH15" s="56"/>
      <c r="BI15" s="51"/>
      <c r="BJ15" s="56"/>
      <c r="BK15" s="51"/>
      <c r="BL15" s="56"/>
      <c r="BM15" s="51"/>
      <c r="BN15" s="51"/>
      <c r="BO15" s="51"/>
      <c r="BP15" s="51"/>
      <c r="BQ15" s="238"/>
      <c r="BR15" s="238"/>
      <c r="BS15" s="51"/>
      <c r="BT15" s="50">
        <v>1</v>
      </c>
      <c r="BU15" s="50">
        <f>AI15+AW15-BM15+BI15+AY15+BA15+BC15+BE15+BG15+BK15+AF15+AG15+AH15+AT15+AU15+AV15</f>
        <v>151532</v>
      </c>
      <c r="BV15" s="56">
        <v>1</v>
      </c>
      <c r="BW15" s="49">
        <f>ROUND(BU15,2)</f>
        <v>151532</v>
      </c>
      <c r="BX15" s="1"/>
      <c r="BY15" s="1"/>
    </row>
    <row r="16" spans="1:77" s="62" customFormat="1" ht="22.5" customHeight="1" outlineLevel="1">
      <c r="A16" s="217"/>
      <c r="B16" s="239"/>
      <c r="C16" s="239"/>
      <c r="D16" s="239"/>
      <c r="E16" s="240"/>
      <c r="F16" s="240"/>
      <c r="G16" s="240"/>
      <c r="H16" s="240"/>
      <c r="I16" s="240"/>
      <c r="J16" s="240"/>
      <c r="K16" s="239"/>
      <c r="L16" s="241"/>
      <c r="M16" s="240"/>
      <c r="N16" s="239"/>
      <c r="O16" s="239"/>
      <c r="P16" s="239"/>
      <c r="Q16" s="239"/>
      <c r="R16" s="239"/>
      <c r="S16" s="239" t="s">
        <v>224</v>
      </c>
      <c r="T16" s="242"/>
      <c r="U16" s="242"/>
      <c r="V16" s="243"/>
      <c r="W16" s="244"/>
      <c r="X16" s="245"/>
      <c r="Y16" s="245"/>
      <c r="Z16" s="245"/>
      <c r="AA16" s="245"/>
      <c r="AB16" s="246"/>
      <c r="AC16" s="59">
        <f>SUBTOTAL(9,AC15:AC15)</f>
        <v>1</v>
      </c>
      <c r="AD16" s="203">
        <f>SUBTOTAL(9,AD15:AD15)</f>
        <v>7168.8</v>
      </c>
      <c r="AE16" s="203"/>
      <c r="AF16" s="203">
        <f>SUBTOTAL(9,AF15:AF15)</f>
        <v>0</v>
      </c>
      <c r="AG16" s="203">
        <f>SUBTOTAL(9,AG15:AG15)</f>
        <v>0</v>
      </c>
      <c r="AH16" s="203">
        <f>SUBTOTAL(9,AH15:AH15)</f>
        <v>7168.8</v>
      </c>
      <c r="AI16" s="203">
        <f>SUBTOTAL(9,AI15:AI15)</f>
        <v>21506.400000000001</v>
      </c>
      <c r="AJ16" s="203"/>
      <c r="AK16" s="203"/>
      <c r="AL16" s="203"/>
      <c r="AM16" s="203"/>
      <c r="AN16" s="203"/>
      <c r="AO16" s="68"/>
      <c r="AP16" s="68"/>
      <c r="AQ16" s="59">
        <f>SUBTOTAL(9,AQ15:AQ15)</f>
        <v>1</v>
      </c>
      <c r="AR16" s="203">
        <f>SUBTOTAL(9,AR15:AR15)</f>
        <v>3831.2</v>
      </c>
      <c r="AS16" s="203"/>
      <c r="AT16" s="203">
        <f t="shared" ref="AT16:BW16" si="2">SUBTOTAL(9,AT15:AT15)</f>
        <v>0</v>
      </c>
      <c r="AU16" s="203">
        <f t="shared" si="2"/>
        <v>0</v>
      </c>
      <c r="AV16" s="203">
        <f t="shared" si="2"/>
        <v>3831.2</v>
      </c>
      <c r="AW16" s="203">
        <f t="shared" si="2"/>
        <v>11493.599999999999</v>
      </c>
      <c r="AX16" s="59">
        <f t="shared" si="2"/>
        <v>1</v>
      </c>
      <c r="AY16" s="203">
        <f t="shared" si="2"/>
        <v>107532</v>
      </c>
      <c r="AZ16" s="59">
        <f t="shared" si="2"/>
        <v>0</v>
      </c>
      <c r="BA16" s="203">
        <f t="shared" si="2"/>
        <v>0</v>
      </c>
      <c r="BB16" s="59">
        <f t="shared" si="2"/>
        <v>0</v>
      </c>
      <c r="BC16" s="203">
        <f t="shared" si="2"/>
        <v>0</v>
      </c>
      <c r="BD16" s="59">
        <f t="shared" si="2"/>
        <v>0</v>
      </c>
      <c r="BE16" s="203">
        <f t="shared" si="2"/>
        <v>0</v>
      </c>
      <c r="BF16" s="59">
        <f t="shared" si="2"/>
        <v>0</v>
      </c>
      <c r="BG16" s="203">
        <f t="shared" si="2"/>
        <v>0</v>
      </c>
      <c r="BH16" s="59">
        <f t="shared" si="2"/>
        <v>0</v>
      </c>
      <c r="BI16" s="64">
        <f t="shared" si="2"/>
        <v>0</v>
      </c>
      <c r="BJ16" s="59">
        <f t="shared" si="2"/>
        <v>0</v>
      </c>
      <c r="BK16" s="64">
        <f t="shared" si="2"/>
        <v>0</v>
      </c>
      <c r="BL16" s="59">
        <f t="shared" si="2"/>
        <v>0</v>
      </c>
      <c r="BM16" s="64">
        <f t="shared" si="2"/>
        <v>0</v>
      </c>
      <c r="BN16" s="64">
        <f t="shared" si="2"/>
        <v>0</v>
      </c>
      <c r="BO16" s="64">
        <f t="shared" si="2"/>
        <v>0</v>
      </c>
      <c r="BP16" s="64">
        <f t="shared" si="2"/>
        <v>0</v>
      </c>
      <c r="BQ16" s="203">
        <f t="shared" si="2"/>
        <v>0</v>
      </c>
      <c r="BR16" s="203">
        <f t="shared" si="2"/>
        <v>0</v>
      </c>
      <c r="BS16" s="64">
        <f t="shared" si="2"/>
        <v>0</v>
      </c>
      <c r="BT16" s="61">
        <f t="shared" si="2"/>
        <v>1</v>
      </c>
      <c r="BU16" s="61">
        <f t="shared" si="2"/>
        <v>151532</v>
      </c>
      <c r="BV16" s="59">
        <f t="shared" si="2"/>
        <v>1</v>
      </c>
      <c r="BW16" s="60">
        <f t="shared" si="2"/>
        <v>151532</v>
      </c>
      <c r="BX16" s="63"/>
      <c r="BY16" s="63"/>
    </row>
    <row r="17" spans="1:77" s="42" customFormat="1" ht="22.5" customHeight="1" outlineLevel="3">
      <c r="A17" s="204">
        <v>1</v>
      </c>
      <c r="B17" s="247" t="s">
        <v>179</v>
      </c>
      <c r="C17" s="247" t="s">
        <v>187</v>
      </c>
      <c r="D17" s="247" t="s">
        <v>188</v>
      </c>
      <c r="E17" s="248"/>
      <c r="F17" s="249"/>
      <c r="G17" s="249"/>
      <c r="H17" s="249"/>
      <c r="I17" s="249"/>
      <c r="J17" s="247"/>
      <c r="K17" s="247"/>
      <c r="L17" s="250"/>
      <c r="M17" s="247"/>
      <c r="N17" s="247"/>
      <c r="O17" s="247"/>
      <c r="P17" s="247"/>
      <c r="Q17" s="117" t="s">
        <v>189</v>
      </c>
      <c r="R17" s="117" t="s">
        <v>190</v>
      </c>
      <c r="S17" s="122" t="s">
        <v>186</v>
      </c>
      <c r="T17" s="251"/>
      <c r="U17" s="251"/>
      <c r="V17" s="251"/>
      <c r="W17" s="252"/>
      <c r="X17" s="45"/>
      <c r="Y17" s="45"/>
      <c r="Z17" s="45"/>
      <c r="AA17" s="252"/>
      <c r="AB17" s="253"/>
      <c r="AC17" s="56"/>
      <c r="AD17" s="51"/>
      <c r="AE17" s="51">
        <f>AD17*12</f>
        <v>0</v>
      </c>
      <c r="AF17" s="51">
        <f>AD17*3</f>
        <v>0</v>
      </c>
      <c r="AG17" s="51">
        <f>AD17*3</f>
        <v>0</v>
      </c>
      <c r="AH17" s="51">
        <f>AD17*3</f>
        <v>0</v>
      </c>
      <c r="AI17" s="51">
        <f>AD17*3</f>
        <v>0</v>
      </c>
      <c r="AJ17" s="51"/>
      <c r="AK17" s="53">
        <f>AD17+AJ17</f>
        <v>0</v>
      </c>
      <c r="AL17" s="52"/>
      <c r="AM17" s="54"/>
      <c r="AN17" s="52"/>
      <c r="AO17" s="54"/>
      <c r="AP17" s="52"/>
      <c r="AQ17" s="56"/>
      <c r="AR17" s="52">
        <f>AJ17+AL17+AO17+AP17</f>
        <v>0</v>
      </c>
      <c r="AS17" s="52">
        <f>AR17*12</f>
        <v>0</v>
      </c>
      <c r="AT17" s="52"/>
      <c r="AU17" s="52"/>
      <c r="AV17" s="52"/>
      <c r="AW17" s="52"/>
      <c r="AX17" s="56"/>
      <c r="AY17" s="51"/>
      <c r="AZ17" s="56"/>
      <c r="BA17" s="51"/>
      <c r="BB17" s="56"/>
      <c r="BC17" s="51"/>
      <c r="BD17" s="56"/>
      <c r="BE17" s="51"/>
      <c r="BF17" s="56"/>
      <c r="BG17" s="51"/>
      <c r="BH17" s="56"/>
      <c r="BI17" s="51"/>
      <c r="BJ17" s="56">
        <v>1</v>
      </c>
      <c r="BK17" s="51">
        <f>188508+33000</f>
        <v>221508</v>
      </c>
      <c r="BL17" s="56">
        <v>1</v>
      </c>
      <c r="BM17" s="51">
        <v>27677.42</v>
      </c>
      <c r="BN17" s="51"/>
      <c r="BO17" s="51"/>
      <c r="BP17" s="51"/>
      <c r="BQ17" s="238"/>
      <c r="BR17" s="238"/>
      <c r="BS17" s="51"/>
      <c r="BT17" s="50">
        <v>1</v>
      </c>
      <c r="BU17" s="50">
        <f>AI17+AW17-BM17+BI17+AY17+BA17+BC17+BE17+BG17+BK17+AF17+AG17+AH17+AT17+AU17+AV17</f>
        <v>193830.58000000002</v>
      </c>
      <c r="BV17" s="56">
        <v>1</v>
      </c>
      <c r="BW17" s="49">
        <f>ROUND(BU17,2)</f>
        <v>193830.58</v>
      </c>
      <c r="BX17" s="24"/>
      <c r="BY17" s="24"/>
    </row>
    <row r="18" spans="1:77" s="62" customFormat="1" ht="22.5" customHeight="1" outlineLevel="1">
      <c r="A18" s="217"/>
      <c r="B18" s="254"/>
      <c r="C18" s="254"/>
      <c r="D18" s="254"/>
      <c r="E18" s="255"/>
      <c r="F18" s="256"/>
      <c r="G18" s="256"/>
      <c r="H18" s="256"/>
      <c r="I18" s="256"/>
      <c r="J18" s="254"/>
      <c r="K18" s="254"/>
      <c r="L18" s="257"/>
      <c r="M18" s="254"/>
      <c r="N18" s="254"/>
      <c r="O18" s="254"/>
      <c r="P18" s="254"/>
      <c r="Q18" s="195"/>
      <c r="R18" s="195"/>
      <c r="S18" s="258" t="s">
        <v>225</v>
      </c>
      <c r="T18" s="259"/>
      <c r="U18" s="259"/>
      <c r="V18" s="259"/>
      <c r="W18" s="260"/>
      <c r="X18" s="67"/>
      <c r="Y18" s="67"/>
      <c r="Z18" s="67"/>
      <c r="AA18" s="260"/>
      <c r="AB18" s="261"/>
      <c r="AC18" s="59">
        <f>SUBTOTAL(9,AC17:AC17)</f>
        <v>0</v>
      </c>
      <c r="AD18" s="64">
        <f>SUBTOTAL(9,AD17:AD17)</f>
        <v>0</v>
      </c>
      <c r="AE18" s="64"/>
      <c r="AF18" s="64">
        <f>SUBTOTAL(9,AF17:AF17)</f>
        <v>0</v>
      </c>
      <c r="AG18" s="64">
        <f>SUBTOTAL(9,AG17:AG17)</f>
        <v>0</v>
      </c>
      <c r="AH18" s="64">
        <f>SUBTOTAL(9,AH17:AH17)</f>
        <v>0</v>
      </c>
      <c r="AI18" s="64">
        <f>SUBTOTAL(9,AI17:AI17)</f>
        <v>0</v>
      </c>
      <c r="AJ18" s="64"/>
      <c r="AK18" s="69"/>
      <c r="AL18" s="68"/>
      <c r="AM18" s="70"/>
      <c r="AN18" s="68"/>
      <c r="AO18" s="70"/>
      <c r="AP18" s="68"/>
      <c r="AQ18" s="59">
        <f>SUBTOTAL(9,AQ17:AQ17)</f>
        <v>0</v>
      </c>
      <c r="AR18" s="68">
        <f>SUBTOTAL(9,AR17:AR17)</f>
        <v>0</v>
      </c>
      <c r="AS18" s="68"/>
      <c r="AT18" s="68">
        <f t="shared" ref="AT18:BW18" si="3">SUBTOTAL(9,AT17:AT17)</f>
        <v>0</v>
      </c>
      <c r="AU18" s="68">
        <f t="shared" si="3"/>
        <v>0</v>
      </c>
      <c r="AV18" s="68">
        <f t="shared" si="3"/>
        <v>0</v>
      </c>
      <c r="AW18" s="68">
        <f t="shared" si="3"/>
        <v>0</v>
      </c>
      <c r="AX18" s="59">
        <f t="shared" si="3"/>
        <v>0</v>
      </c>
      <c r="AY18" s="64">
        <f t="shared" si="3"/>
        <v>0</v>
      </c>
      <c r="AZ18" s="59">
        <f t="shared" si="3"/>
        <v>0</v>
      </c>
      <c r="BA18" s="64">
        <f t="shared" si="3"/>
        <v>0</v>
      </c>
      <c r="BB18" s="59">
        <f t="shared" si="3"/>
        <v>0</v>
      </c>
      <c r="BC18" s="64">
        <f t="shared" si="3"/>
        <v>0</v>
      </c>
      <c r="BD18" s="59">
        <f t="shared" si="3"/>
        <v>0</v>
      </c>
      <c r="BE18" s="64">
        <f t="shared" si="3"/>
        <v>0</v>
      </c>
      <c r="BF18" s="59">
        <f t="shared" si="3"/>
        <v>0</v>
      </c>
      <c r="BG18" s="64">
        <f t="shared" si="3"/>
        <v>0</v>
      </c>
      <c r="BH18" s="59">
        <f t="shared" si="3"/>
        <v>0</v>
      </c>
      <c r="BI18" s="64">
        <f t="shared" si="3"/>
        <v>0</v>
      </c>
      <c r="BJ18" s="59">
        <f t="shared" si="3"/>
        <v>1</v>
      </c>
      <c r="BK18" s="64">
        <f t="shared" si="3"/>
        <v>221508</v>
      </c>
      <c r="BL18" s="59">
        <f t="shared" si="3"/>
        <v>1</v>
      </c>
      <c r="BM18" s="64">
        <f t="shared" si="3"/>
        <v>27677.42</v>
      </c>
      <c r="BN18" s="64">
        <f t="shared" si="3"/>
        <v>0</v>
      </c>
      <c r="BO18" s="64">
        <f t="shared" si="3"/>
        <v>0</v>
      </c>
      <c r="BP18" s="64">
        <f t="shared" si="3"/>
        <v>0</v>
      </c>
      <c r="BQ18" s="203">
        <f t="shared" si="3"/>
        <v>0</v>
      </c>
      <c r="BR18" s="203">
        <f t="shared" si="3"/>
        <v>0</v>
      </c>
      <c r="BS18" s="64">
        <f t="shared" si="3"/>
        <v>0</v>
      </c>
      <c r="BT18" s="61">
        <f t="shared" si="3"/>
        <v>1</v>
      </c>
      <c r="BU18" s="61">
        <f t="shared" si="3"/>
        <v>193830.58000000002</v>
      </c>
      <c r="BV18" s="59">
        <f t="shared" si="3"/>
        <v>1</v>
      </c>
      <c r="BW18" s="60">
        <f t="shared" si="3"/>
        <v>193830.58</v>
      </c>
      <c r="BX18" s="65"/>
      <c r="BY18" s="65"/>
    </row>
    <row r="19" spans="1:77" s="42" customFormat="1" ht="22.5" customHeight="1" outlineLevel="3">
      <c r="A19" s="204">
        <v>1</v>
      </c>
      <c r="B19" s="120" t="s">
        <v>179</v>
      </c>
      <c r="C19" s="120" t="s">
        <v>180</v>
      </c>
      <c r="D19" s="120" t="s">
        <v>181</v>
      </c>
      <c r="E19" s="231"/>
      <c r="F19" s="231"/>
      <c r="G19" s="231"/>
      <c r="H19" s="231"/>
      <c r="I19" s="231">
        <v>244258</v>
      </c>
      <c r="J19" s="231"/>
      <c r="K19" s="120"/>
      <c r="L19" s="232"/>
      <c r="M19" s="231"/>
      <c r="N19" s="120"/>
      <c r="O19" s="120"/>
      <c r="P19" s="120"/>
      <c r="Q19" s="120" t="s">
        <v>184</v>
      </c>
      <c r="R19" s="120" t="s">
        <v>182</v>
      </c>
      <c r="S19" s="120" t="s">
        <v>183</v>
      </c>
      <c r="T19" s="233"/>
      <c r="U19" s="233"/>
      <c r="V19" s="234"/>
      <c r="W19" s="262">
        <v>244455</v>
      </c>
      <c r="X19" s="236"/>
      <c r="Y19" s="236"/>
      <c r="Z19" s="236"/>
      <c r="AA19" s="236"/>
      <c r="AB19" s="237"/>
      <c r="AC19" s="56"/>
      <c r="AD19" s="238"/>
      <c r="AE19" s="238">
        <f>AD19*12</f>
        <v>0</v>
      </c>
      <c r="AF19" s="238">
        <f>AD19*3</f>
        <v>0</v>
      </c>
      <c r="AG19" s="238">
        <f>AD19*3</f>
        <v>0</v>
      </c>
      <c r="AH19" s="238">
        <f>AD19*3</f>
        <v>0</v>
      </c>
      <c r="AI19" s="238">
        <f>AD19*3</f>
        <v>0</v>
      </c>
      <c r="AJ19" s="238"/>
      <c r="AK19" s="238">
        <f>AD19+AJ19</f>
        <v>0</v>
      </c>
      <c r="AL19" s="238"/>
      <c r="AM19" s="238"/>
      <c r="AN19" s="238"/>
      <c r="AO19" s="52"/>
      <c r="AP19" s="52"/>
      <c r="AQ19" s="56"/>
      <c r="AR19" s="238">
        <f>AJ19+AL19+AN19+AP19</f>
        <v>0</v>
      </c>
      <c r="AS19" s="238">
        <f>AR19*12</f>
        <v>0</v>
      </c>
      <c r="AT19" s="238">
        <f>AR19*3</f>
        <v>0</v>
      </c>
      <c r="AU19" s="238">
        <f>AR19*3</f>
        <v>0</v>
      </c>
      <c r="AV19" s="238">
        <f>AR19*3</f>
        <v>0</v>
      </c>
      <c r="AW19" s="238">
        <f>AR19*3</f>
        <v>0</v>
      </c>
      <c r="AX19" s="56"/>
      <c r="AY19" s="238"/>
      <c r="AZ19" s="56"/>
      <c r="BA19" s="238"/>
      <c r="BB19" s="56"/>
      <c r="BC19" s="238"/>
      <c r="BD19" s="56"/>
      <c r="BE19" s="238"/>
      <c r="BF19" s="56"/>
      <c r="BG19" s="238"/>
      <c r="BH19" s="56"/>
      <c r="BI19" s="51"/>
      <c r="BJ19" s="56">
        <v>1</v>
      </c>
      <c r="BK19" s="51">
        <f>233607+33000</f>
        <v>266607</v>
      </c>
      <c r="BL19" s="56">
        <v>1</v>
      </c>
      <c r="BM19" s="51">
        <v>60133.33</v>
      </c>
      <c r="BN19" s="51"/>
      <c r="BO19" s="51"/>
      <c r="BP19" s="51"/>
      <c r="BQ19" s="238"/>
      <c r="BR19" s="238"/>
      <c r="BS19" s="51"/>
      <c r="BT19" s="50">
        <v>1</v>
      </c>
      <c r="BU19" s="50">
        <f>AI19+AW19-BM19+BI19+AY19+BA19+BC19+BE19+BG19+BK19+AF19+AG19+AH19+AT19+AU19+AV19</f>
        <v>206473.66999999998</v>
      </c>
      <c r="BV19" s="56">
        <v>1</v>
      </c>
      <c r="BW19" s="49">
        <f>ROUND(BU19,2)</f>
        <v>206473.67</v>
      </c>
      <c r="BX19" s="1"/>
      <c r="BY19" s="1"/>
    </row>
    <row r="20" spans="1:77" s="62" customFormat="1" ht="22.5" customHeight="1" outlineLevel="1">
      <c r="A20" s="217"/>
      <c r="B20" s="239"/>
      <c r="C20" s="239"/>
      <c r="D20" s="239"/>
      <c r="E20" s="240"/>
      <c r="F20" s="240"/>
      <c r="G20" s="240"/>
      <c r="H20" s="240"/>
      <c r="I20" s="240"/>
      <c r="J20" s="240"/>
      <c r="K20" s="239"/>
      <c r="L20" s="241"/>
      <c r="M20" s="240"/>
      <c r="N20" s="239"/>
      <c r="O20" s="239"/>
      <c r="P20" s="239"/>
      <c r="Q20" s="239"/>
      <c r="R20" s="239"/>
      <c r="S20" s="239" t="s">
        <v>226</v>
      </c>
      <c r="T20" s="242"/>
      <c r="U20" s="242"/>
      <c r="V20" s="243"/>
      <c r="W20" s="263"/>
      <c r="X20" s="245"/>
      <c r="Y20" s="245"/>
      <c r="Z20" s="245"/>
      <c r="AA20" s="245"/>
      <c r="AB20" s="246"/>
      <c r="AC20" s="59">
        <f>SUBTOTAL(9,AC19:AC19)</f>
        <v>0</v>
      </c>
      <c r="AD20" s="203">
        <f>SUBTOTAL(9,AD19:AD19)</f>
        <v>0</v>
      </c>
      <c r="AE20" s="203"/>
      <c r="AF20" s="203">
        <f>SUBTOTAL(9,AF19:AF19)</f>
        <v>0</v>
      </c>
      <c r="AG20" s="203">
        <f>SUBTOTAL(9,AG19:AG19)</f>
        <v>0</v>
      </c>
      <c r="AH20" s="203">
        <f>SUBTOTAL(9,AH19:AH19)</f>
        <v>0</v>
      </c>
      <c r="AI20" s="203">
        <f>SUBTOTAL(9,AI19:AI19)</f>
        <v>0</v>
      </c>
      <c r="AJ20" s="203"/>
      <c r="AK20" s="203"/>
      <c r="AL20" s="203"/>
      <c r="AM20" s="203"/>
      <c r="AN20" s="203"/>
      <c r="AO20" s="68"/>
      <c r="AP20" s="68"/>
      <c r="AQ20" s="59">
        <f>SUBTOTAL(9,AQ19:AQ19)</f>
        <v>0</v>
      </c>
      <c r="AR20" s="203">
        <f>SUBTOTAL(9,AR19:AR19)</f>
        <v>0</v>
      </c>
      <c r="AS20" s="203"/>
      <c r="AT20" s="203">
        <f t="shared" ref="AT20:BW20" si="4">SUBTOTAL(9,AT19:AT19)</f>
        <v>0</v>
      </c>
      <c r="AU20" s="203">
        <f t="shared" si="4"/>
        <v>0</v>
      </c>
      <c r="AV20" s="203">
        <f t="shared" si="4"/>
        <v>0</v>
      </c>
      <c r="AW20" s="203">
        <f t="shared" si="4"/>
        <v>0</v>
      </c>
      <c r="AX20" s="59">
        <f t="shared" si="4"/>
        <v>0</v>
      </c>
      <c r="AY20" s="203">
        <f t="shared" si="4"/>
        <v>0</v>
      </c>
      <c r="AZ20" s="59">
        <f t="shared" si="4"/>
        <v>0</v>
      </c>
      <c r="BA20" s="203">
        <f t="shared" si="4"/>
        <v>0</v>
      </c>
      <c r="BB20" s="59">
        <f t="shared" si="4"/>
        <v>0</v>
      </c>
      <c r="BC20" s="203">
        <f t="shared" si="4"/>
        <v>0</v>
      </c>
      <c r="BD20" s="59">
        <f t="shared" si="4"/>
        <v>0</v>
      </c>
      <c r="BE20" s="203">
        <f t="shared" si="4"/>
        <v>0</v>
      </c>
      <c r="BF20" s="59">
        <f t="shared" si="4"/>
        <v>0</v>
      </c>
      <c r="BG20" s="203">
        <f t="shared" si="4"/>
        <v>0</v>
      </c>
      <c r="BH20" s="59">
        <f t="shared" si="4"/>
        <v>0</v>
      </c>
      <c r="BI20" s="64">
        <f t="shared" si="4"/>
        <v>0</v>
      </c>
      <c r="BJ20" s="59">
        <f t="shared" si="4"/>
        <v>1</v>
      </c>
      <c r="BK20" s="64">
        <f t="shared" si="4"/>
        <v>266607</v>
      </c>
      <c r="BL20" s="59">
        <f t="shared" si="4"/>
        <v>1</v>
      </c>
      <c r="BM20" s="64">
        <f t="shared" si="4"/>
        <v>60133.33</v>
      </c>
      <c r="BN20" s="64">
        <f t="shared" si="4"/>
        <v>0</v>
      </c>
      <c r="BO20" s="64">
        <f t="shared" si="4"/>
        <v>0</v>
      </c>
      <c r="BP20" s="64">
        <f t="shared" si="4"/>
        <v>0</v>
      </c>
      <c r="BQ20" s="203">
        <f t="shared" si="4"/>
        <v>0</v>
      </c>
      <c r="BR20" s="203">
        <f t="shared" si="4"/>
        <v>0</v>
      </c>
      <c r="BS20" s="64">
        <f t="shared" si="4"/>
        <v>0</v>
      </c>
      <c r="BT20" s="61">
        <f t="shared" si="4"/>
        <v>1</v>
      </c>
      <c r="BU20" s="61">
        <f t="shared" si="4"/>
        <v>206473.66999999998</v>
      </c>
      <c r="BV20" s="59">
        <f t="shared" si="4"/>
        <v>1</v>
      </c>
      <c r="BW20" s="60">
        <f t="shared" si="4"/>
        <v>206473.67</v>
      </c>
      <c r="BX20" s="63"/>
      <c r="BY20" s="63"/>
    </row>
    <row r="21" spans="1:77" s="42" customFormat="1" ht="22.5" customHeight="1" outlineLevel="3">
      <c r="A21" s="204">
        <v>1</v>
      </c>
      <c r="B21" s="120" t="s">
        <v>120</v>
      </c>
      <c r="C21" s="120" t="s">
        <v>155</v>
      </c>
      <c r="D21" s="120" t="s">
        <v>156</v>
      </c>
      <c r="E21" s="231"/>
      <c r="F21" s="231"/>
      <c r="G21" s="231"/>
      <c r="H21" s="231"/>
      <c r="I21" s="231">
        <v>244463</v>
      </c>
      <c r="J21" s="231"/>
      <c r="K21" s="120"/>
      <c r="L21" s="232"/>
      <c r="M21" s="231"/>
      <c r="N21" s="120"/>
      <c r="O21" s="120"/>
      <c r="P21" s="120"/>
      <c r="Q21" s="120" t="s">
        <v>157</v>
      </c>
      <c r="R21" s="120" t="s">
        <v>158</v>
      </c>
      <c r="S21" s="120" t="s">
        <v>159</v>
      </c>
      <c r="T21" s="233"/>
      <c r="U21" s="233" t="s">
        <v>89</v>
      </c>
      <c r="V21" s="234"/>
      <c r="W21" s="235"/>
      <c r="X21" s="236"/>
      <c r="Y21" s="236"/>
      <c r="Z21" s="236"/>
      <c r="AA21" s="236"/>
      <c r="AB21" s="237"/>
      <c r="AC21" s="56">
        <v>0</v>
      </c>
      <c r="AD21" s="238">
        <v>0</v>
      </c>
      <c r="AE21" s="238">
        <f>AD21*12</f>
        <v>0</v>
      </c>
      <c r="AF21" s="238">
        <f>AD21*3</f>
        <v>0</v>
      </c>
      <c r="AG21" s="238">
        <f>AD21*3</f>
        <v>0</v>
      </c>
      <c r="AH21" s="238">
        <f>AD21*3</f>
        <v>0</v>
      </c>
      <c r="AI21" s="238">
        <f>AD21*3</f>
        <v>0</v>
      </c>
      <c r="AJ21" s="238"/>
      <c r="AK21" s="238">
        <v>0</v>
      </c>
      <c r="AL21" s="238"/>
      <c r="AM21" s="238"/>
      <c r="AN21" s="238"/>
      <c r="AO21" s="52"/>
      <c r="AP21" s="52">
        <v>0</v>
      </c>
      <c r="AQ21" s="56"/>
      <c r="AR21" s="238">
        <f>AJ21+AL21+AN21+AP21</f>
        <v>0</v>
      </c>
      <c r="AS21" s="238">
        <f>AR21*12</f>
        <v>0</v>
      </c>
      <c r="AT21" s="238">
        <f>AR21*3</f>
        <v>0</v>
      </c>
      <c r="AU21" s="238">
        <f>AR21*3</f>
        <v>0</v>
      </c>
      <c r="AV21" s="238">
        <f>AR21*3</f>
        <v>0</v>
      </c>
      <c r="AW21" s="238">
        <f>AR21*3</f>
        <v>0</v>
      </c>
      <c r="AX21" s="56">
        <v>0</v>
      </c>
      <c r="AY21" s="238">
        <v>0</v>
      </c>
      <c r="AZ21" s="56"/>
      <c r="BA21" s="238"/>
      <c r="BB21" s="56"/>
      <c r="BC21" s="238"/>
      <c r="BD21" s="56"/>
      <c r="BE21" s="238"/>
      <c r="BF21" s="56">
        <v>1</v>
      </c>
      <c r="BG21" s="238">
        <v>521780</v>
      </c>
      <c r="BH21" s="56"/>
      <c r="BI21" s="51"/>
      <c r="BJ21" s="56"/>
      <c r="BK21" s="51"/>
      <c r="BL21" s="56"/>
      <c r="BM21" s="51"/>
      <c r="BN21" s="51"/>
      <c r="BO21" s="51"/>
      <c r="BP21" s="51"/>
      <c r="BQ21" s="238"/>
      <c r="BR21" s="238"/>
      <c r="BS21" s="51"/>
      <c r="BT21" s="50">
        <v>1</v>
      </c>
      <c r="BU21" s="50">
        <f>AI21+AW21-BM21+BI21+AY21+BA21+BC21+BE21+BG21+BK21+AF21+AG21+AH21+AT21+AU21+AV21</f>
        <v>521780</v>
      </c>
      <c r="BV21" s="56">
        <v>1</v>
      </c>
      <c r="BW21" s="49">
        <f>ROUND(BU21,2)</f>
        <v>521780</v>
      </c>
      <c r="BX21" s="1"/>
      <c r="BY21" s="1"/>
    </row>
    <row r="22" spans="1:77" s="42" customFormat="1" ht="23.25" customHeight="1" outlineLevel="3">
      <c r="A22" s="204">
        <f t="shared" ref="A22" si="5">A21+1</f>
        <v>2</v>
      </c>
      <c r="B22" s="120" t="s">
        <v>154</v>
      </c>
      <c r="C22" s="120" t="s">
        <v>175</v>
      </c>
      <c r="D22" s="120" t="s">
        <v>176</v>
      </c>
      <c r="E22" s="231"/>
      <c r="F22" s="231"/>
      <c r="G22" s="231"/>
      <c r="H22" s="231"/>
      <c r="I22" s="231">
        <v>243892</v>
      </c>
      <c r="J22" s="231"/>
      <c r="K22" s="120"/>
      <c r="L22" s="232"/>
      <c r="M22" s="231"/>
      <c r="N22" s="120"/>
      <c r="O22" s="120"/>
      <c r="P22" s="120"/>
      <c r="Q22" s="120" t="s">
        <v>177</v>
      </c>
      <c r="R22" s="120" t="s">
        <v>178</v>
      </c>
      <c r="S22" s="120" t="s">
        <v>159</v>
      </c>
      <c r="T22" s="233"/>
      <c r="U22" s="233"/>
      <c r="V22" s="234"/>
      <c r="W22" s="235"/>
      <c r="X22" s="236"/>
      <c r="Y22" s="236"/>
      <c r="Z22" s="236"/>
      <c r="AA22" s="236"/>
      <c r="AB22" s="237"/>
      <c r="AC22" s="56">
        <v>1</v>
      </c>
      <c r="AD22" s="238">
        <v>5716</v>
      </c>
      <c r="AE22" s="238">
        <f>AD22*12</f>
        <v>68592</v>
      </c>
      <c r="AF22" s="238">
        <f>AD22*3</f>
        <v>17148</v>
      </c>
      <c r="AG22" s="238">
        <f>AD22*3</f>
        <v>17148</v>
      </c>
      <c r="AH22" s="238">
        <f>AD22*3</f>
        <v>17148</v>
      </c>
      <c r="AI22" s="238">
        <f>AD22*3</f>
        <v>17148</v>
      </c>
      <c r="AJ22" s="238"/>
      <c r="AK22" s="238">
        <f>AD22+AJ22</f>
        <v>5716</v>
      </c>
      <c r="AL22" s="238"/>
      <c r="AM22" s="238"/>
      <c r="AN22" s="238"/>
      <c r="AO22" s="52"/>
      <c r="AP22" s="52">
        <f>11000-AO22-AD22</f>
        <v>5284</v>
      </c>
      <c r="AQ22" s="56">
        <v>1</v>
      </c>
      <c r="AR22" s="238">
        <f>AJ22+AL22+AN22+AP22</f>
        <v>5284</v>
      </c>
      <c r="AS22" s="238">
        <f>AR22*12</f>
        <v>63408</v>
      </c>
      <c r="AT22" s="238">
        <f>AR22*3</f>
        <v>15852</v>
      </c>
      <c r="AU22" s="238">
        <f>AR22*3</f>
        <v>15852</v>
      </c>
      <c r="AV22" s="238">
        <f>AR22*3</f>
        <v>15852</v>
      </c>
      <c r="AW22" s="238">
        <f>AR22*3</f>
        <v>15852</v>
      </c>
      <c r="AX22" s="56">
        <v>1</v>
      </c>
      <c r="AY22" s="238">
        <v>85740</v>
      </c>
      <c r="AZ22" s="56"/>
      <c r="BA22" s="238"/>
      <c r="BB22" s="56"/>
      <c r="BC22" s="238"/>
      <c r="BD22" s="56"/>
      <c r="BE22" s="238"/>
      <c r="BF22" s="56"/>
      <c r="BG22" s="238"/>
      <c r="BH22" s="56">
        <v>1</v>
      </c>
      <c r="BI22" s="51">
        <f>68592+63408</f>
        <v>132000</v>
      </c>
      <c r="BJ22" s="56"/>
      <c r="BK22" s="51"/>
      <c r="BL22" s="56"/>
      <c r="BM22" s="51"/>
      <c r="BN22" s="51"/>
      <c r="BO22" s="51"/>
      <c r="BP22" s="51"/>
      <c r="BQ22" s="238"/>
      <c r="BR22" s="238"/>
      <c r="BS22" s="51"/>
      <c r="BT22" s="50">
        <v>1</v>
      </c>
      <c r="BU22" s="50">
        <f>AI22+AW22-BM22+BI22+AY22+BA22+BC22+BE22+BG22+BK22+AF22+AG22+AH22+AT22+AU22+AV22</f>
        <v>349740</v>
      </c>
      <c r="BV22" s="56">
        <v>1</v>
      </c>
      <c r="BW22" s="49">
        <f>ROUND(BU22,2)</f>
        <v>349740</v>
      </c>
      <c r="BX22" s="1"/>
      <c r="BY22" s="1"/>
    </row>
    <row r="23" spans="1:77" s="62" customFormat="1" ht="23.25" customHeight="1" outlineLevel="1">
      <c r="A23" s="217"/>
      <c r="B23" s="239"/>
      <c r="C23" s="239"/>
      <c r="D23" s="239"/>
      <c r="E23" s="240"/>
      <c r="F23" s="240"/>
      <c r="G23" s="240"/>
      <c r="H23" s="240"/>
      <c r="I23" s="240"/>
      <c r="J23" s="240"/>
      <c r="K23" s="239"/>
      <c r="L23" s="241"/>
      <c r="M23" s="240"/>
      <c r="N23" s="239"/>
      <c r="O23" s="239"/>
      <c r="P23" s="239"/>
      <c r="Q23" s="239"/>
      <c r="R23" s="239"/>
      <c r="S23" s="239" t="s">
        <v>227</v>
      </c>
      <c r="T23" s="242"/>
      <c r="U23" s="242"/>
      <c r="V23" s="243"/>
      <c r="W23" s="244"/>
      <c r="X23" s="245"/>
      <c r="Y23" s="245"/>
      <c r="Z23" s="245"/>
      <c r="AA23" s="245"/>
      <c r="AB23" s="246"/>
      <c r="AC23" s="59">
        <f>SUBTOTAL(9,AC21:AC22)</f>
        <v>1</v>
      </c>
      <c r="AD23" s="203">
        <f>SUBTOTAL(9,AD21:AD22)</f>
        <v>5716</v>
      </c>
      <c r="AE23" s="203"/>
      <c r="AF23" s="203">
        <f>SUBTOTAL(9,AF21:AF22)</f>
        <v>17148</v>
      </c>
      <c r="AG23" s="203">
        <f>SUBTOTAL(9,AG21:AG22)</f>
        <v>17148</v>
      </c>
      <c r="AH23" s="203">
        <f>SUBTOTAL(9,AH21:AH22)</f>
        <v>17148</v>
      </c>
      <c r="AI23" s="203">
        <f>SUBTOTAL(9,AI21:AI22)</f>
        <v>17148</v>
      </c>
      <c r="AJ23" s="203"/>
      <c r="AK23" s="203"/>
      <c r="AL23" s="203"/>
      <c r="AM23" s="203"/>
      <c r="AN23" s="203"/>
      <c r="AO23" s="68"/>
      <c r="AP23" s="68"/>
      <c r="AQ23" s="59">
        <f>SUBTOTAL(9,AQ21:AQ22)</f>
        <v>1</v>
      </c>
      <c r="AR23" s="203">
        <f>SUBTOTAL(9,AR21:AR22)</f>
        <v>5284</v>
      </c>
      <c r="AS23" s="203"/>
      <c r="AT23" s="203">
        <f t="shared" ref="AT23:BW23" si="6">SUBTOTAL(9,AT21:AT22)</f>
        <v>15852</v>
      </c>
      <c r="AU23" s="203">
        <f t="shared" si="6"/>
        <v>15852</v>
      </c>
      <c r="AV23" s="203">
        <f t="shared" si="6"/>
        <v>15852</v>
      </c>
      <c r="AW23" s="203">
        <f t="shared" si="6"/>
        <v>15852</v>
      </c>
      <c r="AX23" s="59">
        <f t="shared" si="6"/>
        <v>1</v>
      </c>
      <c r="AY23" s="203">
        <f t="shared" si="6"/>
        <v>85740</v>
      </c>
      <c r="AZ23" s="59">
        <f t="shared" si="6"/>
        <v>0</v>
      </c>
      <c r="BA23" s="203">
        <f t="shared" si="6"/>
        <v>0</v>
      </c>
      <c r="BB23" s="59">
        <f t="shared" si="6"/>
        <v>0</v>
      </c>
      <c r="BC23" s="203">
        <f t="shared" si="6"/>
        <v>0</v>
      </c>
      <c r="BD23" s="59">
        <f t="shared" si="6"/>
        <v>0</v>
      </c>
      <c r="BE23" s="203">
        <f t="shared" si="6"/>
        <v>0</v>
      </c>
      <c r="BF23" s="59">
        <f t="shared" si="6"/>
        <v>1</v>
      </c>
      <c r="BG23" s="203">
        <f t="shared" si="6"/>
        <v>521780</v>
      </c>
      <c r="BH23" s="59">
        <f t="shared" si="6"/>
        <v>1</v>
      </c>
      <c r="BI23" s="64">
        <f t="shared" si="6"/>
        <v>132000</v>
      </c>
      <c r="BJ23" s="59">
        <f t="shared" si="6"/>
        <v>0</v>
      </c>
      <c r="BK23" s="64">
        <f t="shared" si="6"/>
        <v>0</v>
      </c>
      <c r="BL23" s="59">
        <f t="shared" si="6"/>
        <v>0</v>
      </c>
      <c r="BM23" s="64">
        <f t="shared" si="6"/>
        <v>0</v>
      </c>
      <c r="BN23" s="64">
        <f t="shared" si="6"/>
        <v>0</v>
      </c>
      <c r="BO23" s="64">
        <f t="shared" si="6"/>
        <v>0</v>
      </c>
      <c r="BP23" s="64">
        <f t="shared" si="6"/>
        <v>0</v>
      </c>
      <c r="BQ23" s="203">
        <f t="shared" si="6"/>
        <v>0</v>
      </c>
      <c r="BR23" s="203">
        <f t="shared" si="6"/>
        <v>0</v>
      </c>
      <c r="BS23" s="64">
        <f t="shared" si="6"/>
        <v>0</v>
      </c>
      <c r="BT23" s="61">
        <f t="shared" si="6"/>
        <v>2</v>
      </c>
      <c r="BU23" s="61">
        <f t="shared" si="6"/>
        <v>871520</v>
      </c>
      <c r="BV23" s="59">
        <f t="shared" si="6"/>
        <v>2</v>
      </c>
      <c r="BW23" s="60">
        <f t="shared" si="6"/>
        <v>871520</v>
      </c>
      <c r="BX23" s="63"/>
      <c r="BY23" s="63"/>
    </row>
    <row r="24" spans="1:77" ht="23.25" customHeight="1" outlineLevel="3">
      <c r="A24" s="204">
        <v>1</v>
      </c>
      <c r="B24" s="120" t="s">
        <v>120</v>
      </c>
      <c r="C24" s="120" t="s">
        <v>160</v>
      </c>
      <c r="D24" s="120" t="s">
        <v>161</v>
      </c>
      <c r="E24" s="231"/>
      <c r="F24" s="231"/>
      <c r="G24" s="231"/>
      <c r="H24" s="231"/>
      <c r="I24" s="231">
        <v>244531</v>
      </c>
      <c r="J24" s="231"/>
      <c r="K24" s="120"/>
      <c r="L24" s="232"/>
      <c r="M24" s="231"/>
      <c r="N24" s="120"/>
      <c r="O24" s="120"/>
      <c r="P24" s="120"/>
      <c r="Q24" s="120" t="s">
        <v>162</v>
      </c>
      <c r="R24" s="120" t="s">
        <v>163</v>
      </c>
      <c r="S24" s="120" t="s">
        <v>164</v>
      </c>
      <c r="T24" s="233"/>
      <c r="U24" s="233"/>
      <c r="V24" s="234"/>
      <c r="W24" s="235"/>
      <c r="X24" s="236"/>
      <c r="Y24" s="236"/>
      <c r="Z24" s="236"/>
      <c r="AA24" s="236"/>
      <c r="AB24" s="237"/>
      <c r="AC24" s="56">
        <v>1</v>
      </c>
      <c r="AD24" s="238">
        <v>5691.4</v>
      </c>
      <c r="AE24" s="238">
        <v>17074.2</v>
      </c>
      <c r="AF24" s="238"/>
      <c r="AG24" s="238"/>
      <c r="AH24" s="238"/>
      <c r="AI24" s="238">
        <f>AD24*3</f>
        <v>17074.199999999997</v>
      </c>
      <c r="AJ24" s="238"/>
      <c r="AK24" s="238">
        <f>AD24+AJ24</f>
        <v>5691.4</v>
      </c>
      <c r="AL24" s="238"/>
      <c r="AM24" s="238"/>
      <c r="AN24" s="238"/>
      <c r="AO24" s="52"/>
      <c r="AP24" s="52">
        <f>11000-AO24-AD24</f>
        <v>5308.6</v>
      </c>
      <c r="AQ24" s="56">
        <v>1</v>
      </c>
      <c r="AR24" s="238">
        <f>AJ24+AL24+AN24+AP24</f>
        <v>5308.6</v>
      </c>
      <c r="AS24" s="238">
        <f>AR24*12</f>
        <v>63703.200000000004</v>
      </c>
      <c r="AT24" s="238"/>
      <c r="AU24" s="238"/>
      <c r="AV24" s="238"/>
      <c r="AW24" s="238">
        <f>AR24*3</f>
        <v>15925.800000000001</v>
      </c>
      <c r="AX24" s="56">
        <v>1</v>
      </c>
      <c r="AY24" s="238">
        <v>85371</v>
      </c>
      <c r="AZ24" s="56"/>
      <c r="BA24" s="238"/>
      <c r="BB24" s="56"/>
      <c r="BC24" s="238"/>
      <c r="BD24" s="56"/>
      <c r="BE24" s="238"/>
      <c r="BF24" s="56"/>
      <c r="BG24" s="238"/>
      <c r="BH24" s="56"/>
      <c r="BI24" s="51"/>
      <c r="BJ24" s="56"/>
      <c r="BK24" s="51"/>
      <c r="BL24" s="56"/>
      <c r="BM24" s="51"/>
      <c r="BN24" s="51"/>
      <c r="BO24" s="51"/>
      <c r="BP24" s="51"/>
      <c r="BQ24" s="238"/>
      <c r="BR24" s="238"/>
      <c r="BS24" s="51"/>
      <c r="BT24" s="50">
        <v>1</v>
      </c>
      <c r="BU24" s="50">
        <f>AI24+AW24-BM24+BI24+AY24+BA24+BC24+BE24+BG24+BK24+AF24+AG24+AH24+AT24+AU24+AV24</f>
        <v>118371</v>
      </c>
      <c r="BV24" s="56">
        <v>1</v>
      </c>
      <c r="BW24" s="49">
        <f>ROUND(BU24,2)</f>
        <v>118371</v>
      </c>
    </row>
    <row r="25" spans="1:77" s="63" customFormat="1" ht="23.25" customHeight="1" outlineLevel="1">
      <c r="A25" s="217"/>
      <c r="B25" s="239"/>
      <c r="C25" s="239"/>
      <c r="D25" s="239"/>
      <c r="E25" s="240"/>
      <c r="F25" s="240"/>
      <c r="G25" s="240"/>
      <c r="H25" s="240"/>
      <c r="I25" s="240"/>
      <c r="J25" s="240"/>
      <c r="K25" s="239"/>
      <c r="L25" s="241"/>
      <c r="M25" s="240"/>
      <c r="N25" s="239"/>
      <c r="O25" s="239"/>
      <c r="P25" s="239"/>
      <c r="Q25" s="239"/>
      <c r="R25" s="239"/>
      <c r="S25" s="239" t="s">
        <v>228</v>
      </c>
      <c r="T25" s="242"/>
      <c r="U25" s="242"/>
      <c r="V25" s="243"/>
      <c r="W25" s="244"/>
      <c r="X25" s="245"/>
      <c r="Y25" s="245"/>
      <c r="Z25" s="245"/>
      <c r="AA25" s="245"/>
      <c r="AB25" s="246"/>
      <c r="AC25" s="59">
        <f>SUBTOTAL(9,AC24:AC24)</f>
        <v>1</v>
      </c>
      <c r="AD25" s="203">
        <f>SUBTOTAL(9,AD24:AD24)</f>
        <v>5691.4</v>
      </c>
      <c r="AE25" s="203"/>
      <c r="AF25" s="203">
        <f>SUBTOTAL(9,AF24:AF24)</f>
        <v>0</v>
      </c>
      <c r="AG25" s="203">
        <f>SUBTOTAL(9,AG24:AG24)</f>
        <v>0</v>
      </c>
      <c r="AH25" s="203">
        <f>SUBTOTAL(9,AH24:AH24)</f>
        <v>0</v>
      </c>
      <c r="AI25" s="203">
        <f>SUBTOTAL(9,AI24:AI24)</f>
        <v>17074.199999999997</v>
      </c>
      <c r="AJ25" s="203"/>
      <c r="AK25" s="203"/>
      <c r="AL25" s="203"/>
      <c r="AM25" s="203"/>
      <c r="AN25" s="203"/>
      <c r="AO25" s="68"/>
      <c r="AP25" s="68"/>
      <c r="AQ25" s="59">
        <f>SUBTOTAL(9,AQ24:AQ24)</f>
        <v>1</v>
      </c>
      <c r="AR25" s="203">
        <f>SUBTOTAL(9,AR24:AR24)</f>
        <v>5308.6</v>
      </c>
      <c r="AS25" s="203"/>
      <c r="AT25" s="203">
        <f t="shared" ref="AT25:BW25" si="7">SUBTOTAL(9,AT24:AT24)</f>
        <v>0</v>
      </c>
      <c r="AU25" s="203">
        <f t="shared" si="7"/>
        <v>0</v>
      </c>
      <c r="AV25" s="203">
        <f t="shared" si="7"/>
        <v>0</v>
      </c>
      <c r="AW25" s="203">
        <f t="shared" si="7"/>
        <v>15925.800000000001</v>
      </c>
      <c r="AX25" s="59">
        <f t="shared" si="7"/>
        <v>1</v>
      </c>
      <c r="AY25" s="203">
        <f t="shared" si="7"/>
        <v>85371</v>
      </c>
      <c r="AZ25" s="59">
        <f t="shared" si="7"/>
        <v>0</v>
      </c>
      <c r="BA25" s="203">
        <f t="shared" si="7"/>
        <v>0</v>
      </c>
      <c r="BB25" s="59">
        <f t="shared" si="7"/>
        <v>0</v>
      </c>
      <c r="BC25" s="203">
        <f t="shared" si="7"/>
        <v>0</v>
      </c>
      <c r="BD25" s="59">
        <f t="shared" si="7"/>
        <v>0</v>
      </c>
      <c r="BE25" s="203">
        <f t="shared" si="7"/>
        <v>0</v>
      </c>
      <c r="BF25" s="59">
        <f t="shared" si="7"/>
        <v>0</v>
      </c>
      <c r="BG25" s="203">
        <f t="shared" si="7"/>
        <v>0</v>
      </c>
      <c r="BH25" s="59">
        <f t="shared" si="7"/>
        <v>0</v>
      </c>
      <c r="BI25" s="64">
        <f t="shared" si="7"/>
        <v>0</v>
      </c>
      <c r="BJ25" s="59">
        <f t="shared" si="7"/>
        <v>0</v>
      </c>
      <c r="BK25" s="64">
        <f t="shared" si="7"/>
        <v>0</v>
      </c>
      <c r="BL25" s="59">
        <f t="shared" si="7"/>
        <v>0</v>
      </c>
      <c r="BM25" s="64">
        <f t="shared" si="7"/>
        <v>0</v>
      </c>
      <c r="BN25" s="64">
        <f t="shared" si="7"/>
        <v>0</v>
      </c>
      <c r="BO25" s="64">
        <f t="shared" si="7"/>
        <v>0</v>
      </c>
      <c r="BP25" s="64">
        <f t="shared" si="7"/>
        <v>0</v>
      </c>
      <c r="BQ25" s="203">
        <f t="shared" si="7"/>
        <v>0</v>
      </c>
      <c r="BR25" s="203">
        <f t="shared" si="7"/>
        <v>0</v>
      </c>
      <c r="BS25" s="64">
        <f t="shared" si="7"/>
        <v>0</v>
      </c>
      <c r="BT25" s="61">
        <f t="shared" si="7"/>
        <v>1</v>
      </c>
      <c r="BU25" s="61">
        <f t="shared" si="7"/>
        <v>118371</v>
      </c>
      <c r="BV25" s="59">
        <f t="shared" si="7"/>
        <v>1</v>
      </c>
      <c r="BW25" s="60">
        <f t="shared" si="7"/>
        <v>118371</v>
      </c>
    </row>
    <row r="26" spans="1:77" ht="23.25" customHeight="1" outlineLevel="3">
      <c r="A26" s="204">
        <v>1</v>
      </c>
      <c r="B26" s="120" t="s">
        <v>120</v>
      </c>
      <c r="C26" s="120" t="s">
        <v>170</v>
      </c>
      <c r="D26" s="120" t="s">
        <v>171</v>
      </c>
      <c r="E26" s="231"/>
      <c r="F26" s="231"/>
      <c r="G26" s="231"/>
      <c r="H26" s="231"/>
      <c r="I26" s="231">
        <v>244531</v>
      </c>
      <c r="J26" s="231"/>
      <c r="K26" s="120"/>
      <c r="L26" s="232"/>
      <c r="M26" s="231"/>
      <c r="N26" s="120"/>
      <c r="O26" s="120"/>
      <c r="P26" s="120"/>
      <c r="Q26" s="120" t="s">
        <v>172</v>
      </c>
      <c r="R26" s="120" t="s">
        <v>173</v>
      </c>
      <c r="S26" s="120" t="s">
        <v>174</v>
      </c>
      <c r="T26" s="233"/>
      <c r="U26" s="233"/>
      <c r="V26" s="234"/>
      <c r="W26" s="235"/>
      <c r="X26" s="236"/>
      <c r="Y26" s="236"/>
      <c r="Z26" s="236"/>
      <c r="AA26" s="236"/>
      <c r="AB26" s="237"/>
      <c r="AC26" s="56">
        <v>1</v>
      </c>
      <c r="AD26" s="238">
        <v>7406.4</v>
      </c>
      <c r="AE26" s="238">
        <f>AD26*12</f>
        <v>88876.799999999988</v>
      </c>
      <c r="AF26" s="238"/>
      <c r="AG26" s="238"/>
      <c r="AH26" s="238"/>
      <c r="AI26" s="238">
        <f>AD26*3</f>
        <v>22219.199999999997</v>
      </c>
      <c r="AJ26" s="238"/>
      <c r="AK26" s="238">
        <f>AD26+AJ26</f>
        <v>7406.4</v>
      </c>
      <c r="AL26" s="238"/>
      <c r="AM26" s="238"/>
      <c r="AN26" s="238"/>
      <c r="AO26" s="52"/>
      <c r="AP26" s="52">
        <f>11000-AO26-AD26</f>
        <v>3593.6000000000004</v>
      </c>
      <c r="AQ26" s="56">
        <v>1</v>
      </c>
      <c r="AR26" s="238">
        <f>AJ26+AL26+AN26+AP26</f>
        <v>3593.6000000000004</v>
      </c>
      <c r="AS26" s="238">
        <f>AR26*12</f>
        <v>43123.200000000004</v>
      </c>
      <c r="AT26" s="238"/>
      <c r="AU26" s="238"/>
      <c r="AV26" s="238"/>
      <c r="AW26" s="238">
        <f>AR26*3</f>
        <v>10780.800000000001</v>
      </c>
      <c r="AX26" s="56">
        <v>1</v>
      </c>
      <c r="AY26" s="238">
        <v>111096</v>
      </c>
      <c r="AZ26" s="56"/>
      <c r="BA26" s="238"/>
      <c r="BB26" s="56"/>
      <c r="BC26" s="238"/>
      <c r="BD26" s="56"/>
      <c r="BE26" s="238"/>
      <c r="BF26" s="56"/>
      <c r="BG26" s="238"/>
      <c r="BH26" s="56"/>
      <c r="BI26" s="51"/>
      <c r="BJ26" s="56"/>
      <c r="BK26" s="51"/>
      <c r="BL26" s="56"/>
      <c r="BM26" s="51"/>
      <c r="BN26" s="51"/>
      <c r="BO26" s="51"/>
      <c r="BP26" s="51"/>
      <c r="BQ26" s="238"/>
      <c r="BR26" s="238"/>
      <c r="BS26" s="51"/>
      <c r="BT26" s="50">
        <v>1</v>
      </c>
      <c r="BU26" s="50">
        <f>AI26+AW26-BM26+BI26+AY26+BA26+BC26+BE26+BG26+BK26+AF26+AG26+AH26+AT26+AU26+AV26</f>
        <v>144096</v>
      </c>
      <c r="BV26" s="56">
        <v>1</v>
      </c>
      <c r="BW26" s="49">
        <f>ROUND(BU26,2)</f>
        <v>144096</v>
      </c>
    </row>
    <row r="27" spans="1:77" s="63" customFormat="1" ht="23.25" customHeight="1" outlineLevel="1">
      <c r="A27" s="217"/>
      <c r="B27" s="239"/>
      <c r="C27" s="239"/>
      <c r="D27" s="239"/>
      <c r="E27" s="240"/>
      <c r="F27" s="240"/>
      <c r="G27" s="240"/>
      <c r="H27" s="240"/>
      <c r="I27" s="240"/>
      <c r="J27" s="240"/>
      <c r="K27" s="239"/>
      <c r="L27" s="241"/>
      <c r="M27" s="240"/>
      <c r="N27" s="239"/>
      <c r="O27" s="239"/>
      <c r="P27" s="239"/>
      <c r="Q27" s="239"/>
      <c r="R27" s="239"/>
      <c r="S27" s="239" t="s">
        <v>229</v>
      </c>
      <c r="T27" s="242"/>
      <c r="U27" s="242"/>
      <c r="V27" s="243"/>
      <c r="W27" s="244"/>
      <c r="X27" s="245"/>
      <c r="Y27" s="245"/>
      <c r="Z27" s="245"/>
      <c r="AA27" s="245"/>
      <c r="AB27" s="246"/>
      <c r="AC27" s="59">
        <f>SUBTOTAL(9,AC26:AC26)</f>
        <v>1</v>
      </c>
      <c r="AD27" s="203">
        <f>SUBTOTAL(9,AD26:AD26)</f>
        <v>7406.4</v>
      </c>
      <c r="AE27" s="203"/>
      <c r="AF27" s="203">
        <f>SUBTOTAL(9,AF26:AF26)</f>
        <v>0</v>
      </c>
      <c r="AG27" s="203">
        <f>SUBTOTAL(9,AG26:AG26)</f>
        <v>0</v>
      </c>
      <c r="AH27" s="203">
        <f>SUBTOTAL(9,AH26:AH26)</f>
        <v>0</v>
      </c>
      <c r="AI27" s="203">
        <f>SUBTOTAL(9,AI26:AI26)</f>
        <v>22219.199999999997</v>
      </c>
      <c r="AJ27" s="203"/>
      <c r="AK27" s="203"/>
      <c r="AL27" s="203"/>
      <c r="AM27" s="203"/>
      <c r="AN27" s="203"/>
      <c r="AO27" s="68"/>
      <c r="AP27" s="68"/>
      <c r="AQ27" s="59">
        <f>SUBTOTAL(9,AQ26:AQ26)</f>
        <v>1</v>
      </c>
      <c r="AR27" s="203">
        <f>SUBTOTAL(9,AR26:AR26)</f>
        <v>3593.6000000000004</v>
      </c>
      <c r="AS27" s="203"/>
      <c r="AT27" s="203">
        <f t="shared" ref="AT27:BW27" si="8">SUBTOTAL(9,AT26:AT26)</f>
        <v>0</v>
      </c>
      <c r="AU27" s="203">
        <f t="shared" si="8"/>
        <v>0</v>
      </c>
      <c r="AV27" s="203">
        <f t="shared" si="8"/>
        <v>0</v>
      </c>
      <c r="AW27" s="203">
        <f t="shared" si="8"/>
        <v>10780.800000000001</v>
      </c>
      <c r="AX27" s="59">
        <f t="shared" si="8"/>
        <v>1</v>
      </c>
      <c r="AY27" s="203">
        <f t="shared" si="8"/>
        <v>111096</v>
      </c>
      <c r="AZ27" s="59">
        <f t="shared" si="8"/>
        <v>0</v>
      </c>
      <c r="BA27" s="203">
        <f t="shared" si="8"/>
        <v>0</v>
      </c>
      <c r="BB27" s="59">
        <f t="shared" si="8"/>
        <v>0</v>
      </c>
      <c r="BC27" s="203">
        <f t="shared" si="8"/>
        <v>0</v>
      </c>
      <c r="BD27" s="59">
        <f t="shared" si="8"/>
        <v>0</v>
      </c>
      <c r="BE27" s="203">
        <f t="shared" si="8"/>
        <v>0</v>
      </c>
      <c r="BF27" s="59">
        <f t="shared" si="8"/>
        <v>0</v>
      </c>
      <c r="BG27" s="203">
        <f t="shared" si="8"/>
        <v>0</v>
      </c>
      <c r="BH27" s="59">
        <f t="shared" si="8"/>
        <v>0</v>
      </c>
      <c r="BI27" s="64">
        <f t="shared" si="8"/>
        <v>0</v>
      </c>
      <c r="BJ27" s="59">
        <f t="shared" si="8"/>
        <v>0</v>
      </c>
      <c r="BK27" s="64">
        <f t="shared" si="8"/>
        <v>0</v>
      </c>
      <c r="BL27" s="59">
        <f t="shared" si="8"/>
        <v>0</v>
      </c>
      <c r="BM27" s="64">
        <f t="shared" si="8"/>
        <v>0</v>
      </c>
      <c r="BN27" s="64">
        <f t="shared" si="8"/>
        <v>0</v>
      </c>
      <c r="BO27" s="64">
        <f t="shared" si="8"/>
        <v>0</v>
      </c>
      <c r="BP27" s="64">
        <f t="shared" si="8"/>
        <v>0</v>
      </c>
      <c r="BQ27" s="203">
        <f t="shared" si="8"/>
        <v>0</v>
      </c>
      <c r="BR27" s="203">
        <f t="shared" si="8"/>
        <v>0</v>
      </c>
      <c r="BS27" s="64">
        <f t="shared" si="8"/>
        <v>0</v>
      </c>
      <c r="BT27" s="61">
        <f t="shared" si="8"/>
        <v>1</v>
      </c>
      <c r="BU27" s="61">
        <f t="shared" si="8"/>
        <v>144096</v>
      </c>
      <c r="BV27" s="59">
        <f t="shared" si="8"/>
        <v>1</v>
      </c>
      <c r="BW27" s="60">
        <f t="shared" si="8"/>
        <v>144096</v>
      </c>
    </row>
    <row r="28" spans="1:77" ht="23.25" customHeight="1" outlineLevel="3">
      <c r="A28" s="204">
        <v>1</v>
      </c>
      <c r="B28" s="205" t="s">
        <v>120</v>
      </c>
      <c r="C28" s="205" t="s">
        <v>148</v>
      </c>
      <c r="D28" s="205" t="s">
        <v>149</v>
      </c>
      <c r="E28" s="206"/>
      <c r="F28" s="207"/>
      <c r="G28" s="207"/>
      <c r="H28" s="207"/>
      <c r="I28" s="208">
        <v>244531</v>
      </c>
      <c r="J28" s="205"/>
      <c r="K28" s="205"/>
      <c r="L28" s="209"/>
      <c r="M28" s="205"/>
      <c r="N28" s="205"/>
      <c r="O28" s="205"/>
      <c r="P28" s="205"/>
      <c r="Q28" s="118" t="s">
        <v>150</v>
      </c>
      <c r="R28" s="118" t="s">
        <v>151</v>
      </c>
      <c r="S28" s="118" t="s">
        <v>152</v>
      </c>
      <c r="T28" s="210"/>
      <c r="U28" s="211" t="s">
        <v>89</v>
      </c>
      <c r="V28" s="212"/>
      <c r="W28" s="213"/>
      <c r="X28" s="214"/>
      <c r="Y28" s="214"/>
      <c r="Z28" s="214"/>
      <c r="AA28" s="213"/>
      <c r="AB28" s="204"/>
      <c r="AC28" s="56">
        <v>1</v>
      </c>
      <c r="AD28" s="50">
        <v>11598</v>
      </c>
      <c r="AE28" s="49">
        <f>AD28*3</f>
        <v>34794</v>
      </c>
      <c r="AF28" s="49"/>
      <c r="AG28" s="49"/>
      <c r="AH28" s="49"/>
      <c r="AI28" s="49">
        <f>AD28*3</f>
        <v>34794</v>
      </c>
      <c r="AJ28" s="49">
        <f>AI28*3</f>
        <v>104382</v>
      </c>
      <c r="AK28" s="49">
        <f>AJ28*3</f>
        <v>313146</v>
      </c>
      <c r="AL28" s="49">
        <f>AK28*3</f>
        <v>939438</v>
      </c>
      <c r="AM28" s="49"/>
      <c r="AN28" s="216"/>
      <c r="AO28" s="216"/>
      <c r="AP28" s="216"/>
      <c r="AQ28" s="56"/>
      <c r="AR28" s="216"/>
      <c r="AS28" s="49"/>
      <c r="AT28" s="216"/>
      <c r="AU28" s="216"/>
      <c r="AV28" s="216"/>
      <c r="AW28" s="216"/>
      <c r="AX28" s="56">
        <v>1</v>
      </c>
      <c r="AY28" s="216">
        <f>SUM(AD28*15)</f>
        <v>173970</v>
      </c>
      <c r="AZ28" s="56"/>
      <c r="BA28" s="215"/>
      <c r="BB28" s="56"/>
      <c r="BC28" s="49"/>
      <c r="BD28" s="56"/>
      <c r="BE28" s="49"/>
      <c r="BF28" s="56"/>
      <c r="BG28" s="49"/>
      <c r="BH28" s="56"/>
      <c r="BI28" s="49"/>
      <c r="BJ28" s="56"/>
      <c r="BK28" s="49"/>
      <c r="BL28" s="56"/>
      <c r="BM28" s="49"/>
      <c r="BN28" s="215"/>
      <c r="BO28" s="49"/>
      <c r="BP28" s="215"/>
      <c r="BQ28" s="49"/>
      <c r="BR28" s="215"/>
      <c r="BS28" s="50"/>
      <c r="BT28" s="50">
        <v>1</v>
      </c>
      <c r="BU28" s="50">
        <f>AI28+AW28-BM28+BI28+AY28+BA28+BC28+BE28+BG28+BK28+AF28+AG28+AH28+AT28+AU28+AV28</f>
        <v>208764</v>
      </c>
      <c r="BV28" s="56">
        <v>1</v>
      </c>
      <c r="BW28" s="49">
        <f>ROUND(BU28,2)</f>
        <v>208764</v>
      </c>
      <c r="BX28" s="42"/>
      <c r="BY28" s="42"/>
    </row>
    <row r="29" spans="1:77" s="63" customFormat="1" ht="23.25" customHeight="1" outlineLevel="1">
      <c r="A29" s="217"/>
      <c r="B29" s="218"/>
      <c r="C29" s="218"/>
      <c r="D29" s="218"/>
      <c r="E29" s="219"/>
      <c r="F29" s="220"/>
      <c r="G29" s="220"/>
      <c r="H29" s="220"/>
      <c r="I29" s="221"/>
      <c r="J29" s="218"/>
      <c r="K29" s="218"/>
      <c r="L29" s="222"/>
      <c r="M29" s="218"/>
      <c r="N29" s="218"/>
      <c r="O29" s="218"/>
      <c r="P29" s="218"/>
      <c r="Q29" s="223"/>
      <c r="R29" s="223"/>
      <c r="S29" s="223" t="s">
        <v>230</v>
      </c>
      <c r="T29" s="224"/>
      <c r="U29" s="225"/>
      <c r="V29" s="226"/>
      <c r="W29" s="227"/>
      <c r="X29" s="228"/>
      <c r="Y29" s="228"/>
      <c r="Z29" s="228"/>
      <c r="AA29" s="227"/>
      <c r="AB29" s="217"/>
      <c r="AC29" s="59">
        <f>SUBTOTAL(9,AC28:AC28)</f>
        <v>1</v>
      </c>
      <c r="AD29" s="61">
        <f>SUBTOTAL(9,AD28:AD28)</f>
        <v>11598</v>
      </c>
      <c r="AE29" s="60"/>
      <c r="AF29" s="60">
        <f>SUBTOTAL(9,AF28:AF28)</f>
        <v>0</v>
      </c>
      <c r="AG29" s="60">
        <f>SUBTOTAL(9,AG28:AG28)</f>
        <v>0</v>
      </c>
      <c r="AH29" s="60">
        <f>SUBTOTAL(9,AH28:AH28)</f>
        <v>0</v>
      </c>
      <c r="AI29" s="60">
        <f>SUBTOTAL(9,AI28:AI28)</f>
        <v>34794</v>
      </c>
      <c r="AJ29" s="60"/>
      <c r="AK29" s="60"/>
      <c r="AL29" s="60"/>
      <c r="AM29" s="60"/>
      <c r="AN29" s="230"/>
      <c r="AO29" s="230"/>
      <c r="AP29" s="230"/>
      <c r="AQ29" s="59">
        <f>SUBTOTAL(9,AQ28:AQ28)</f>
        <v>0</v>
      </c>
      <c r="AR29" s="230">
        <f>SUBTOTAL(9,AR28:AR28)</f>
        <v>0</v>
      </c>
      <c r="AS29" s="60"/>
      <c r="AT29" s="230">
        <f t="shared" ref="AT29:BW29" si="9">SUBTOTAL(9,AT28:AT28)</f>
        <v>0</v>
      </c>
      <c r="AU29" s="230">
        <f t="shared" si="9"/>
        <v>0</v>
      </c>
      <c r="AV29" s="230">
        <f t="shared" si="9"/>
        <v>0</v>
      </c>
      <c r="AW29" s="230">
        <f t="shared" si="9"/>
        <v>0</v>
      </c>
      <c r="AX29" s="59">
        <f t="shared" si="9"/>
        <v>1</v>
      </c>
      <c r="AY29" s="230">
        <f t="shared" si="9"/>
        <v>173970</v>
      </c>
      <c r="AZ29" s="59">
        <f t="shared" si="9"/>
        <v>0</v>
      </c>
      <c r="BA29" s="229">
        <f t="shared" si="9"/>
        <v>0</v>
      </c>
      <c r="BB29" s="59">
        <f t="shared" si="9"/>
        <v>0</v>
      </c>
      <c r="BC29" s="60">
        <f t="shared" si="9"/>
        <v>0</v>
      </c>
      <c r="BD29" s="59">
        <f t="shared" si="9"/>
        <v>0</v>
      </c>
      <c r="BE29" s="60">
        <f t="shared" si="9"/>
        <v>0</v>
      </c>
      <c r="BF29" s="59">
        <f t="shared" si="9"/>
        <v>0</v>
      </c>
      <c r="BG29" s="60">
        <f t="shared" si="9"/>
        <v>0</v>
      </c>
      <c r="BH29" s="59">
        <f t="shared" si="9"/>
        <v>0</v>
      </c>
      <c r="BI29" s="60">
        <f t="shared" si="9"/>
        <v>0</v>
      </c>
      <c r="BJ29" s="59">
        <f t="shared" si="9"/>
        <v>0</v>
      </c>
      <c r="BK29" s="60">
        <f t="shared" si="9"/>
        <v>0</v>
      </c>
      <c r="BL29" s="59">
        <f t="shared" si="9"/>
        <v>0</v>
      </c>
      <c r="BM29" s="60">
        <f t="shared" si="9"/>
        <v>0</v>
      </c>
      <c r="BN29" s="229">
        <f t="shared" si="9"/>
        <v>0</v>
      </c>
      <c r="BO29" s="60">
        <f t="shared" si="9"/>
        <v>0</v>
      </c>
      <c r="BP29" s="229">
        <f t="shared" si="9"/>
        <v>0</v>
      </c>
      <c r="BQ29" s="60">
        <f t="shared" si="9"/>
        <v>0</v>
      </c>
      <c r="BR29" s="229">
        <f t="shared" si="9"/>
        <v>0</v>
      </c>
      <c r="BS29" s="61">
        <f t="shared" si="9"/>
        <v>0</v>
      </c>
      <c r="BT29" s="61">
        <f t="shared" si="9"/>
        <v>1</v>
      </c>
      <c r="BU29" s="61">
        <f t="shared" si="9"/>
        <v>208764</v>
      </c>
      <c r="BV29" s="59">
        <f t="shared" si="9"/>
        <v>1</v>
      </c>
      <c r="BW29" s="60">
        <f t="shared" si="9"/>
        <v>208764</v>
      </c>
      <c r="BX29" s="62"/>
      <c r="BY29" s="62"/>
    </row>
    <row r="30" spans="1:77" ht="23.25" customHeight="1" outlineLevel="3">
      <c r="A30" s="204">
        <v>1</v>
      </c>
      <c r="B30" s="124" t="s">
        <v>90</v>
      </c>
      <c r="C30" s="124" t="s">
        <v>102</v>
      </c>
      <c r="D30" s="124" t="s">
        <v>103</v>
      </c>
      <c r="E30" s="264" t="s">
        <v>104</v>
      </c>
      <c r="F30" s="265" t="s">
        <v>105</v>
      </c>
      <c r="G30" s="265" t="s">
        <v>100</v>
      </c>
      <c r="H30" s="265" t="s">
        <v>98</v>
      </c>
      <c r="I30" s="265">
        <v>244258</v>
      </c>
      <c r="J30" s="124">
        <v>11</v>
      </c>
      <c r="K30" s="124"/>
      <c r="L30" s="44"/>
      <c r="M30" s="124" t="s">
        <v>99</v>
      </c>
      <c r="N30" s="124"/>
      <c r="O30" s="124"/>
      <c r="P30" s="124"/>
      <c r="Q30" s="124" t="s">
        <v>106</v>
      </c>
      <c r="R30" s="124" t="s">
        <v>107</v>
      </c>
      <c r="S30" s="124" t="s">
        <v>101</v>
      </c>
      <c r="T30" s="251"/>
      <c r="U30" s="251" t="s">
        <v>89</v>
      </c>
      <c r="V30" s="251"/>
      <c r="W30" s="266"/>
      <c r="X30" s="45"/>
      <c r="Y30" s="45">
        <v>29360</v>
      </c>
      <c r="Z30" s="45">
        <v>0</v>
      </c>
      <c r="AA30" s="252"/>
      <c r="AB30" s="253"/>
      <c r="AC30" s="56"/>
      <c r="AD30" s="51"/>
      <c r="AE30" s="51"/>
      <c r="AF30" s="51"/>
      <c r="AG30" s="52"/>
      <c r="AH30" s="51"/>
      <c r="AI30" s="51"/>
      <c r="AJ30" s="51"/>
      <c r="AK30" s="53"/>
      <c r="AL30" s="52"/>
      <c r="AM30" s="54"/>
      <c r="AN30" s="52"/>
      <c r="AO30" s="52"/>
      <c r="AP30" s="52"/>
      <c r="AQ30" s="56"/>
      <c r="AR30" s="52"/>
      <c r="AS30" s="52"/>
      <c r="AT30" s="52"/>
      <c r="AU30" s="52"/>
      <c r="AV30" s="52"/>
      <c r="AW30" s="52"/>
      <c r="AX30" s="56"/>
      <c r="AY30" s="51"/>
      <c r="AZ30" s="56"/>
      <c r="BA30" s="51"/>
      <c r="BB30" s="56"/>
      <c r="BC30" s="51"/>
      <c r="BD30" s="56"/>
      <c r="BE30" s="51"/>
      <c r="BF30" s="56"/>
      <c r="BG30" s="51"/>
      <c r="BH30" s="56">
        <v>1</v>
      </c>
      <c r="BI30" s="51">
        <v>11000</v>
      </c>
      <c r="BJ30" s="56"/>
      <c r="BK30" s="51"/>
      <c r="BL30" s="56"/>
      <c r="BM30" s="54"/>
      <c r="BN30" s="49"/>
      <c r="BO30" s="49"/>
      <c r="BP30" s="49"/>
      <c r="BQ30" s="49"/>
      <c r="BR30" s="51"/>
      <c r="BS30" s="49"/>
      <c r="BT30" s="50">
        <v>1</v>
      </c>
      <c r="BU30" s="50">
        <f>AI30+AW30-BM30+BI30+AY30+BA30+BC30+BE30+BG30+BK30+AF30+AG30+AH30+AT30+AU30+AV30</f>
        <v>11000</v>
      </c>
      <c r="BV30" s="56">
        <f>BT30</f>
        <v>1</v>
      </c>
      <c r="BW30" s="49">
        <f>ROUND(BU30,2)</f>
        <v>11000</v>
      </c>
      <c r="BX30" s="13"/>
      <c r="BY30" s="13"/>
    </row>
    <row r="31" spans="1:77" s="63" customFormat="1" ht="23.25" customHeight="1" outlineLevel="1">
      <c r="A31" s="217"/>
      <c r="B31" s="267"/>
      <c r="C31" s="267"/>
      <c r="D31" s="267"/>
      <c r="E31" s="268"/>
      <c r="F31" s="269"/>
      <c r="G31" s="269"/>
      <c r="H31" s="269"/>
      <c r="I31" s="269"/>
      <c r="J31" s="267"/>
      <c r="K31" s="267"/>
      <c r="L31" s="66"/>
      <c r="M31" s="267"/>
      <c r="N31" s="267"/>
      <c r="O31" s="267"/>
      <c r="P31" s="267"/>
      <c r="Q31" s="267"/>
      <c r="R31" s="267"/>
      <c r="S31" s="267" t="s">
        <v>231</v>
      </c>
      <c r="T31" s="259"/>
      <c r="U31" s="259"/>
      <c r="V31" s="259"/>
      <c r="W31" s="270"/>
      <c r="X31" s="67"/>
      <c r="Y31" s="67"/>
      <c r="Z31" s="67"/>
      <c r="AA31" s="260"/>
      <c r="AB31" s="261"/>
      <c r="AC31" s="59">
        <f>SUBTOTAL(9,AC30:AC30)</f>
        <v>0</v>
      </c>
      <c r="AD31" s="64">
        <f>SUBTOTAL(9,AD30:AD30)</f>
        <v>0</v>
      </c>
      <c r="AE31" s="64"/>
      <c r="AF31" s="64">
        <f>SUBTOTAL(9,AF30:AF30)</f>
        <v>0</v>
      </c>
      <c r="AG31" s="68">
        <f>SUBTOTAL(9,AG30:AG30)</f>
        <v>0</v>
      </c>
      <c r="AH31" s="64">
        <f>SUBTOTAL(9,AH30:AH30)</f>
        <v>0</v>
      </c>
      <c r="AI31" s="64">
        <f>SUBTOTAL(9,AI30:AI30)</f>
        <v>0</v>
      </c>
      <c r="AJ31" s="64"/>
      <c r="AK31" s="69"/>
      <c r="AL31" s="68"/>
      <c r="AM31" s="70"/>
      <c r="AN31" s="68"/>
      <c r="AO31" s="68"/>
      <c r="AP31" s="68"/>
      <c r="AQ31" s="59">
        <f>SUBTOTAL(9,AQ30:AQ30)</f>
        <v>0</v>
      </c>
      <c r="AR31" s="68">
        <f>SUBTOTAL(9,AR30:AR30)</f>
        <v>0</v>
      </c>
      <c r="AS31" s="68"/>
      <c r="AT31" s="68">
        <f t="shared" ref="AT31:BW31" si="10">SUBTOTAL(9,AT30:AT30)</f>
        <v>0</v>
      </c>
      <c r="AU31" s="68">
        <f t="shared" si="10"/>
        <v>0</v>
      </c>
      <c r="AV31" s="68">
        <f t="shared" si="10"/>
        <v>0</v>
      </c>
      <c r="AW31" s="68">
        <f t="shared" si="10"/>
        <v>0</v>
      </c>
      <c r="AX31" s="59">
        <f t="shared" si="10"/>
        <v>0</v>
      </c>
      <c r="AY31" s="64">
        <f t="shared" si="10"/>
        <v>0</v>
      </c>
      <c r="AZ31" s="59">
        <f t="shared" si="10"/>
        <v>0</v>
      </c>
      <c r="BA31" s="64">
        <f t="shared" si="10"/>
        <v>0</v>
      </c>
      <c r="BB31" s="59">
        <f t="shared" si="10"/>
        <v>0</v>
      </c>
      <c r="BC31" s="64">
        <f t="shared" si="10"/>
        <v>0</v>
      </c>
      <c r="BD31" s="59">
        <f t="shared" si="10"/>
        <v>0</v>
      </c>
      <c r="BE31" s="64">
        <f t="shared" si="10"/>
        <v>0</v>
      </c>
      <c r="BF31" s="59">
        <f t="shared" si="10"/>
        <v>0</v>
      </c>
      <c r="BG31" s="64">
        <f t="shared" si="10"/>
        <v>0</v>
      </c>
      <c r="BH31" s="59">
        <f t="shared" si="10"/>
        <v>1</v>
      </c>
      <c r="BI31" s="64">
        <f t="shared" si="10"/>
        <v>11000</v>
      </c>
      <c r="BJ31" s="59">
        <f t="shared" si="10"/>
        <v>0</v>
      </c>
      <c r="BK31" s="64">
        <f t="shared" si="10"/>
        <v>0</v>
      </c>
      <c r="BL31" s="59">
        <f t="shared" si="10"/>
        <v>0</v>
      </c>
      <c r="BM31" s="70">
        <f t="shared" si="10"/>
        <v>0</v>
      </c>
      <c r="BN31" s="60">
        <f t="shared" si="10"/>
        <v>0</v>
      </c>
      <c r="BO31" s="60">
        <f t="shared" si="10"/>
        <v>0</v>
      </c>
      <c r="BP31" s="60">
        <f t="shared" si="10"/>
        <v>0</v>
      </c>
      <c r="BQ31" s="60">
        <f t="shared" si="10"/>
        <v>0</v>
      </c>
      <c r="BR31" s="64">
        <f t="shared" si="10"/>
        <v>0</v>
      </c>
      <c r="BS31" s="60">
        <f t="shared" si="10"/>
        <v>0</v>
      </c>
      <c r="BT31" s="61">
        <f t="shared" si="10"/>
        <v>1</v>
      </c>
      <c r="BU31" s="61">
        <f t="shared" si="10"/>
        <v>11000</v>
      </c>
      <c r="BV31" s="59">
        <f t="shared" si="10"/>
        <v>1</v>
      </c>
      <c r="BW31" s="60">
        <f t="shared" si="10"/>
        <v>11000</v>
      </c>
      <c r="BX31" s="58"/>
      <c r="BY31" s="58"/>
    </row>
    <row r="32" spans="1:77" ht="23.25" customHeight="1" outlineLevel="3">
      <c r="A32" s="204">
        <v>1</v>
      </c>
      <c r="B32" s="205" t="s">
        <v>120</v>
      </c>
      <c r="C32" s="205" t="s">
        <v>142</v>
      </c>
      <c r="D32" s="205" t="s">
        <v>143</v>
      </c>
      <c r="E32" s="206"/>
      <c r="F32" s="207"/>
      <c r="G32" s="207"/>
      <c r="H32" s="207"/>
      <c r="I32" s="208">
        <v>242797</v>
      </c>
      <c r="J32" s="205"/>
      <c r="K32" s="205"/>
      <c r="L32" s="209"/>
      <c r="M32" s="205"/>
      <c r="N32" s="205"/>
      <c r="O32" s="205"/>
      <c r="P32" s="205"/>
      <c r="Q32" s="118" t="s">
        <v>144</v>
      </c>
      <c r="R32" s="118" t="s">
        <v>145</v>
      </c>
      <c r="S32" s="118" t="s">
        <v>146</v>
      </c>
      <c r="T32" s="210"/>
      <c r="U32" s="211" t="s">
        <v>147</v>
      </c>
      <c r="V32" s="212"/>
      <c r="W32" s="213"/>
      <c r="X32" s="214"/>
      <c r="Y32" s="214"/>
      <c r="Z32" s="214"/>
      <c r="AA32" s="213"/>
      <c r="AB32" s="204"/>
      <c r="AC32" s="56"/>
      <c r="AD32" s="50"/>
      <c r="AE32" s="49"/>
      <c r="AF32" s="49"/>
      <c r="AG32" s="49"/>
      <c r="AH32" s="49"/>
      <c r="AI32" s="49"/>
      <c r="AJ32" s="50"/>
      <c r="AK32" s="215"/>
      <c r="AL32" s="216"/>
      <c r="AM32" s="49"/>
      <c r="AN32" s="216"/>
      <c r="AO32" s="216"/>
      <c r="AP32" s="216"/>
      <c r="AQ32" s="56"/>
      <c r="AR32" s="216"/>
      <c r="AS32" s="49"/>
      <c r="AT32" s="216"/>
      <c r="AU32" s="216"/>
      <c r="AV32" s="216"/>
      <c r="AW32" s="216"/>
      <c r="AX32" s="56"/>
      <c r="AY32" s="216"/>
      <c r="AZ32" s="56">
        <v>1</v>
      </c>
      <c r="BA32" s="215">
        <v>200000</v>
      </c>
      <c r="BB32" s="56"/>
      <c r="BC32" s="49"/>
      <c r="BD32" s="56"/>
      <c r="BE32" s="49"/>
      <c r="BF32" s="56"/>
      <c r="BG32" s="49"/>
      <c r="BH32" s="56"/>
      <c r="BI32" s="49"/>
      <c r="BJ32" s="56"/>
      <c r="BK32" s="49"/>
      <c r="BL32" s="56"/>
      <c r="BM32" s="49"/>
      <c r="BN32" s="215"/>
      <c r="BO32" s="49"/>
      <c r="BP32" s="215"/>
      <c r="BQ32" s="49"/>
      <c r="BR32" s="215"/>
      <c r="BS32" s="50"/>
      <c r="BT32" s="50">
        <v>1</v>
      </c>
      <c r="BU32" s="50">
        <f>AI32+AW32-BM32+BI32+AY32+BA32+BC32+BE32+BG32+BK32+AF32+AG32+AH32+AT32+AU32+AV32</f>
        <v>200000</v>
      </c>
      <c r="BV32" s="56">
        <v>1</v>
      </c>
      <c r="BW32" s="49">
        <f>ROUND(BU32,2)</f>
        <v>200000</v>
      </c>
      <c r="BX32" s="42"/>
      <c r="BY32" s="43"/>
    </row>
    <row r="33" spans="1:77" s="63" customFormat="1" ht="23.25" customHeight="1" outlineLevel="1">
      <c r="A33" s="217"/>
      <c r="B33" s="218"/>
      <c r="C33" s="218"/>
      <c r="D33" s="218"/>
      <c r="E33" s="219"/>
      <c r="F33" s="220"/>
      <c r="G33" s="220"/>
      <c r="H33" s="220"/>
      <c r="I33" s="221"/>
      <c r="J33" s="218"/>
      <c r="K33" s="218"/>
      <c r="L33" s="222"/>
      <c r="M33" s="218"/>
      <c r="N33" s="218"/>
      <c r="O33" s="218"/>
      <c r="P33" s="218"/>
      <c r="Q33" s="223"/>
      <c r="R33" s="223"/>
      <c r="S33" s="223" t="s">
        <v>232</v>
      </c>
      <c r="T33" s="224"/>
      <c r="U33" s="225"/>
      <c r="V33" s="226"/>
      <c r="W33" s="227"/>
      <c r="X33" s="228"/>
      <c r="Y33" s="228"/>
      <c r="Z33" s="228"/>
      <c r="AA33" s="227"/>
      <c r="AB33" s="217"/>
      <c r="AC33" s="59">
        <f>SUBTOTAL(9,AC32:AC32)</f>
        <v>0</v>
      </c>
      <c r="AD33" s="61">
        <f>SUBTOTAL(9,AD32:AD32)</f>
        <v>0</v>
      </c>
      <c r="AE33" s="60"/>
      <c r="AF33" s="60">
        <f>SUBTOTAL(9,AF32:AF32)</f>
        <v>0</v>
      </c>
      <c r="AG33" s="60">
        <f>SUBTOTAL(9,AG32:AG32)</f>
        <v>0</v>
      </c>
      <c r="AH33" s="60">
        <f>SUBTOTAL(9,AH32:AH32)</f>
        <v>0</v>
      </c>
      <c r="AI33" s="60">
        <f>SUBTOTAL(9,AI32:AI32)</f>
        <v>0</v>
      </c>
      <c r="AJ33" s="61"/>
      <c r="AK33" s="229"/>
      <c r="AL33" s="230"/>
      <c r="AM33" s="60"/>
      <c r="AN33" s="230"/>
      <c r="AO33" s="230"/>
      <c r="AP33" s="230"/>
      <c r="AQ33" s="59">
        <f>SUBTOTAL(9,AQ32:AQ32)</f>
        <v>0</v>
      </c>
      <c r="AR33" s="230">
        <f>SUBTOTAL(9,AR32:AR32)</f>
        <v>0</v>
      </c>
      <c r="AS33" s="60"/>
      <c r="AT33" s="230">
        <f t="shared" ref="AT33:BW33" si="11">SUBTOTAL(9,AT32:AT32)</f>
        <v>0</v>
      </c>
      <c r="AU33" s="230">
        <f t="shared" si="11"/>
        <v>0</v>
      </c>
      <c r="AV33" s="230">
        <f t="shared" si="11"/>
        <v>0</v>
      </c>
      <c r="AW33" s="230">
        <f t="shared" si="11"/>
        <v>0</v>
      </c>
      <c r="AX33" s="59">
        <f t="shared" si="11"/>
        <v>0</v>
      </c>
      <c r="AY33" s="230">
        <f t="shared" si="11"/>
        <v>0</v>
      </c>
      <c r="AZ33" s="59">
        <f t="shared" si="11"/>
        <v>1</v>
      </c>
      <c r="BA33" s="229">
        <f t="shared" si="11"/>
        <v>200000</v>
      </c>
      <c r="BB33" s="59">
        <f t="shared" si="11"/>
        <v>0</v>
      </c>
      <c r="BC33" s="60">
        <f t="shared" si="11"/>
        <v>0</v>
      </c>
      <c r="BD33" s="59">
        <f t="shared" si="11"/>
        <v>0</v>
      </c>
      <c r="BE33" s="60">
        <f t="shared" si="11"/>
        <v>0</v>
      </c>
      <c r="BF33" s="59">
        <f t="shared" si="11"/>
        <v>0</v>
      </c>
      <c r="BG33" s="60">
        <f t="shared" si="11"/>
        <v>0</v>
      </c>
      <c r="BH33" s="59">
        <f t="shared" si="11"/>
        <v>0</v>
      </c>
      <c r="BI33" s="60">
        <f t="shared" si="11"/>
        <v>0</v>
      </c>
      <c r="BJ33" s="59">
        <f t="shared" si="11"/>
        <v>0</v>
      </c>
      <c r="BK33" s="60">
        <f t="shared" si="11"/>
        <v>0</v>
      </c>
      <c r="BL33" s="59">
        <f t="shared" si="11"/>
        <v>0</v>
      </c>
      <c r="BM33" s="60">
        <f t="shared" si="11"/>
        <v>0</v>
      </c>
      <c r="BN33" s="229">
        <f t="shared" si="11"/>
        <v>0</v>
      </c>
      <c r="BO33" s="60">
        <f t="shared" si="11"/>
        <v>0</v>
      </c>
      <c r="BP33" s="229">
        <f t="shared" si="11"/>
        <v>0</v>
      </c>
      <c r="BQ33" s="60">
        <f t="shared" si="11"/>
        <v>0</v>
      </c>
      <c r="BR33" s="229">
        <f t="shared" si="11"/>
        <v>0</v>
      </c>
      <c r="BS33" s="61">
        <f t="shared" si="11"/>
        <v>0</v>
      </c>
      <c r="BT33" s="61">
        <f t="shared" si="11"/>
        <v>1</v>
      </c>
      <c r="BU33" s="61">
        <f t="shared" si="11"/>
        <v>200000</v>
      </c>
      <c r="BV33" s="59">
        <f t="shared" si="11"/>
        <v>1</v>
      </c>
      <c r="BW33" s="60">
        <f t="shared" si="11"/>
        <v>200000</v>
      </c>
      <c r="BX33" s="62"/>
      <c r="BY33" s="62"/>
    </row>
    <row r="34" spans="1:77" ht="23.25" customHeight="1" outlineLevel="3">
      <c r="A34" s="204">
        <v>1</v>
      </c>
      <c r="B34" s="205" t="s">
        <v>120</v>
      </c>
      <c r="C34" s="205" t="s">
        <v>126</v>
      </c>
      <c r="D34" s="205" t="s">
        <v>127</v>
      </c>
      <c r="E34" s="206"/>
      <c r="F34" s="207"/>
      <c r="G34" s="207"/>
      <c r="H34" s="207"/>
      <c r="I34" s="208">
        <v>244258</v>
      </c>
      <c r="J34" s="205"/>
      <c r="K34" s="205"/>
      <c r="L34" s="209"/>
      <c r="M34" s="205"/>
      <c r="N34" s="205"/>
      <c r="O34" s="205"/>
      <c r="P34" s="205"/>
      <c r="Q34" s="118" t="s">
        <v>153</v>
      </c>
      <c r="R34" s="118" t="s">
        <v>128</v>
      </c>
      <c r="S34" s="118" t="s">
        <v>129</v>
      </c>
      <c r="T34" s="210"/>
      <c r="U34" s="211" t="s">
        <v>89</v>
      </c>
      <c r="V34" s="212"/>
      <c r="W34" s="213"/>
      <c r="X34" s="214"/>
      <c r="Y34" s="214"/>
      <c r="Z34" s="214"/>
      <c r="AA34" s="213"/>
      <c r="AB34" s="204"/>
      <c r="AC34" s="56"/>
      <c r="AD34" s="50"/>
      <c r="AE34" s="49"/>
      <c r="AF34" s="49"/>
      <c r="AG34" s="49"/>
      <c r="AH34" s="49"/>
      <c r="AI34" s="49"/>
      <c r="AJ34" s="50"/>
      <c r="AK34" s="215"/>
      <c r="AL34" s="216"/>
      <c r="AM34" s="49"/>
      <c r="AN34" s="216"/>
      <c r="AO34" s="216"/>
      <c r="AP34" s="216"/>
      <c r="AQ34" s="56"/>
      <c r="AR34" s="216"/>
      <c r="AS34" s="49"/>
      <c r="AT34" s="216"/>
      <c r="AU34" s="216"/>
      <c r="AV34" s="216"/>
      <c r="AW34" s="216"/>
      <c r="AX34" s="56">
        <v>1</v>
      </c>
      <c r="AY34" s="216">
        <f>129129-125931</f>
        <v>3198</v>
      </c>
      <c r="AZ34" s="56"/>
      <c r="BA34" s="215"/>
      <c r="BB34" s="56"/>
      <c r="BC34" s="49"/>
      <c r="BD34" s="56"/>
      <c r="BE34" s="49"/>
      <c r="BF34" s="56"/>
      <c r="BG34" s="49"/>
      <c r="BH34" s="56"/>
      <c r="BI34" s="49"/>
      <c r="BJ34" s="56"/>
      <c r="BK34" s="49"/>
      <c r="BL34" s="56"/>
      <c r="BM34" s="49"/>
      <c r="BN34" s="215"/>
      <c r="BO34" s="49"/>
      <c r="BP34" s="215"/>
      <c r="BQ34" s="49"/>
      <c r="BR34" s="215"/>
      <c r="BS34" s="50"/>
      <c r="BT34" s="50">
        <v>1</v>
      </c>
      <c r="BU34" s="50">
        <f>AI34+AW34-BM34+BI34+AY34+BA34+BC34+BE34+BG34+BK34+AF34+AG34+AH34+AT34+AU34+AV34</f>
        <v>3198</v>
      </c>
      <c r="BV34" s="56">
        <v>1</v>
      </c>
      <c r="BW34" s="49">
        <f>ROUND(BU34,2)</f>
        <v>3198</v>
      </c>
      <c r="BX34" s="42"/>
      <c r="BY34" s="43"/>
    </row>
    <row r="35" spans="1:77" s="63" customFormat="1" ht="23.25" customHeight="1" outlineLevel="1">
      <c r="A35" s="217"/>
      <c r="B35" s="218"/>
      <c r="C35" s="218"/>
      <c r="D35" s="218"/>
      <c r="E35" s="219"/>
      <c r="F35" s="220"/>
      <c r="G35" s="220"/>
      <c r="H35" s="220"/>
      <c r="I35" s="221"/>
      <c r="J35" s="218"/>
      <c r="K35" s="218"/>
      <c r="L35" s="222"/>
      <c r="M35" s="218"/>
      <c r="N35" s="218"/>
      <c r="O35" s="218"/>
      <c r="P35" s="218"/>
      <c r="Q35" s="223"/>
      <c r="R35" s="223"/>
      <c r="S35" s="223" t="s">
        <v>233</v>
      </c>
      <c r="T35" s="224"/>
      <c r="U35" s="225"/>
      <c r="V35" s="226"/>
      <c r="W35" s="227"/>
      <c r="X35" s="228"/>
      <c r="Y35" s="228"/>
      <c r="Z35" s="228"/>
      <c r="AA35" s="227"/>
      <c r="AB35" s="217"/>
      <c r="AC35" s="59">
        <f>SUBTOTAL(9,AC34:AC34)</f>
        <v>0</v>
      </c>
      <c r="AD35" s="61">
        <f>SUBTOTAL(9,AD34:AD34)</f>
        <v>0</v>
      </c>
      <c r="AE35" s="60"/>
      <c r="AF35" s="60">
        <f>SUBTOTAL(9,AF34:AF34)</f>
        <v>0</v>
      </c>
      <c r="AG35" s="60">
        <f>SUBTOTAL(9,AG34:AG34)</f>
        <v>0</v>
      </c>
      <c r="AH35" s="60">
        <f>SUBTOTAL(9,AH34:AH34)</f>
        <v>0</v>
      </c>
      <c r="AI35" s="60">
        <f>SUBTOTAL(9,AI34:AI34)</f>
        <v>0</v>
      </c>
      <c r="AJ35" s="61"/>
      <c r="AK35" s="229"/>
      <c r="AL35" s="230"/>
      <c r="AM35" s="60"/>
      <c r="AN35" s="230"/>
      <c r="AO35" s="230"/>
      <c r="AP35" s="230"/>
      <c r="AQ35" s="59">
        <f>SUBTOTAL(9,AQ34:AQ34)</f>
        <v>0</v>
      </c>
      <c r="AR35" s="230">
        <f>SUBTOTAL(9,AR34:AR34)</f>
        <v>0</v>
      </c>
      <c r="AS35" s="60"/>
      <c r="AT35" s="230">
        <f t="shared" ref="AT35:BW35" si="12">SUBTOTAL(9,AT34:AT34)</f>
        <v>0</v>
      </c>
      <c r="AU35" s="230">
        <f t="shared" si="12"/>
        <v>0</v>
      </c>
      <c r="AV35" s="230">
        <f t="shared" si="12"/>
        <v>0</v>
      </c>
      <c r="AW35" s="230">
        <f t="shared" si="12"/>
        <v>0</v>
      </c>
      <c r="AX35" s="59">
        <f t="shared" si="12"/>
        <v>1</v>
      </c>
      <c r="AY35" s="230">
        <f t="shared" si="12"/>
        <v>3198</v>
      </c>
      <c r="AZ35" s="59">
        <f t="shared" si="12"/>
        <v>0</v>
      </c>
      <c r="BA35" s="229">
        <f t="shared" si="12"/>
        <v>0</v>
      </c>
      <c r="BB35" s="59">
        <f t="shared" si="12"/>
        <v>0</v>
      </c>
      <c r="BC35" s="60">
        <f t="shared" si="12"/>
        <v>0</v>
      </c>
      <c r="BD35" s="59">
        <f t="shared" si="12"/>
        <v>0</v>
      </c>
      <c r="BE35" s="60">
        <f t="shared" si="12"/>
        <v>0</v>
      </c>
      <c r="BF35" s="59">
        <f t="shared" si="12"/>
        <v>0</v>
      </c>
      <c r="BG35" s="60">
        <f t="shared" si="12"/>
        <v>0</v>
      </c>
      <c r="BH35" s="59">
        <f t="shared" si="12"/>
        <v>0</v>
      </c>
      <c r="BI35" s="60">
        <f t="shared" si="12"/>
        <v>0</v>
      </c>
      <c r="BJ35" s="59">
        <f t="shared" si="12"/>
        <v>0</v>
      </c>
      <c r="BK35" s="60">
        <f t="shared" si="12"/>
        <v>0</v>
      </c>
      <c r="BL35" s="59">
        <f t="shared" si="12"/>
        <v>0</v>
      </c>
      <c r="BM35" s="60">
        <f t="shared" si="12"/>
        <v>0</v>
      </c>
      <c r="BN35" s="229">
        <f t="shared" si="12"/>
        <v>0</v>
      </c>
      <c r="BO35" s="60">
        <f t="shared" si="12"/>
        <v>0</v>
      </c>
      <c r="BP35" s="229">
        <f t="shared" si="12"/>
        <v>0</v>
      </c>
      <c r="BQ35" s="60">
        <f t="shared" si="12"/>
        <v>0</v>
      </c>
      <c r="BR35" s="229">
        <f t="shared" si="12"/>
        <v>0</v>
      </c>
      <c r="BS35" s="61">
        <f t="shared" si="12"/>
        <v>0</v>
      </c>
      <c r="BT35" s="61">
        <f t="shared" si="12"/>
        <v>1</v>
      </c>
      <c r="BU35" s="61">
        <f t="shared" si="12"/>
        <v>3198</v>
      </c>
      <c r="BV35" s="59">
        <f t="shared" si="12"/>
        <v>1</v>
      </c>
      <c r="BW35" s="60">
        <f t="shared" si="12"/>
        <v>3198</v>
      </c>
      <c r="BX35" s="62"/>
      <c r="BY35" s="62"/>
    </row>
    <row r="36" spans="1:77" s="24" customFormat="1" ht="26.25" customHeight="1" outlineLevel="3">
      <c r="A36" s="204">
        <v>1</v>
      </c>
      <c r="B36" s="247" t="s">
        <v>179</v>
      </c>
      <c r="C36" s="247" t="s">
        <v>192</v>
      </c>
      <c r="D36" s="247" t="s">
        <v>193</v>
      </c>
      <c r="E36" s="248"/>
      <c r="F36" s="249"/>
      <c r="G36" s="249"/>
      <c r="H36" s="249"/>
      <c r="I36" s="249"/>
      <c r="J36" s="247"/>
      <c r="K36" s="247"/>
      <c r="L36" s="250"/>
      <c r="M36" s="247"/>
      <c r="N36" s="247"/>
      <c r="O36" s="247"/>
      <c r="P36" s="247"/>
      <c r="Q36" s="124" t="s">
        <v>194</v>
      </c>
      <c r="R36" s="124" t="s">
        <v>195</v>
      </c>
      <c r="S36" s="124" t="s">
        <v>191</v>
      </c>
      <c r="T36" s="251"/>
      <c r="U36" s="251"/>
      <c r="V36" s="251"/>
      <c r="W36" s="252"/>
      <c r="X36" s="45"/>
      <c r="Y36" s="45"/>
      <c r="Z36" s="45"/>
      <c r="AA36" s="252"/>
      <c r="AB36" s="253"/>
      <c r="AC36" s="56"/>
      <c r="AD36" s="51"/>
      <c r="AE36" s="51">
        <f>AD36*12</f>
        <v>0</v>
      </c>
      <c r="AF36" s="51">
        <f>AD36*3</f>
        <v>0</v>
      </c>
      <c r="AG36" s="51">
        <f>AD36*3</f>
        <v>0</v>
      </c>
      <c r="AH36" s="51">
        <f>AD36*3</f>
        <v>0</v>
      </c>
      <c r="AI36" s="51">
        <f>AD36*3</f>
        <v>0</v>
      </c>
      <c r="AJ36" s="51"/>
      <c r="AK36" s="53">
        <f>AD36+AJ36</f>
        <v>0</v>
      </c>
      <c r="AL36" s="52"/>
      <c r="AM36" s="54"/>
      <c r="AN36" s="52"/>
      <c r="AO36" s="54"/>
      <c r="AP36" s="52">
        <v>0</v>
      </c>
      <c r="AQ36" s="56"/>
      <c r="AR36" s="52">
        <f>AJ36+AL36+AO36+AP36</f>
        <v>0</v>
      </c>
      <c r="AS36" s="52">
        <f>AR36*12</f>
        <v>0</v>
      </c>
      <c r="AT36" s="52">
        <f>AR36*3</f>
        <v>0</v>
      </c>
      <c r="AU36" s="52">
        <f>AR36*3</f>
        <v>0</v>
      </c>
      <c r="AV36" s="52">
        <f>AR36*3</f>
        <v>0</v>
      </c>
      <c r="AW36" s="52">
        <f>AR36*3</f>
        <v>0</v>
      </c>
      <c r="AX36" s="56"/>
      <c r="AY36" s="51"/>
      <c r="AZ36" s="56"/>
      <c r="BA36" s="51"/>
      <c r="BB36" s="56"/>
      <c r="BC36" s="51"/>
      <c r="BD36" s="56"/>
      <c r="BE36" s="51"/>
      <c r="BF36" s="56"/>
      <c r="BG36" s="51"/>
      <c r="BH36" s="56"/>
      <c r="BI36" s="51"/>
      <c r="BJ36" s="56">
        <v>1</v>
      </c>
      <c r="BK36" s="51">
        <f>227616+33000</f>
        <v>260616</v>
      </c>
      <c r="BL36" s="56">
        <v>1</v>
      </c>
      <c r="BM36" s="51">
        <v>78571.429999999993</v>
      </c>
      <c r="BN36" s="51"/>
      <c r="BO36" s="51"/>
      <c r="BP36" s="51"/>
      <c r="BQ36" s="238"/>
      <c r="BR36" s="238"/>
      <c r="BS36" s="51"/>
      <c r="BT36" s="50">
        <v>1</v>
      </c>
      <c r="BU36" s="50">
        <f>AI36+AW36-BM36+BI36+AY36+BA36+BC36+BE36+BG36+BK36+AF36+AG36+AH36+AT36+AU36+AV36</f>
        <v>182044.57</v>
      </c>
      <c r="BV36" s="56">
        <v>1</v>
      </c>
      <c r="BW36" s="49">
        <f>ROUND(BU36,2)</f>
        <v>182044.57</v>
      </c>
    </row>
    <row r="37" spans="1:77" s="65" customFormat="1" ht="26.25" customHeight="1" outlineLevel="1">
      <c r="A37" s="217"/>
      <c r="B37" s="254"/>
      <c r="C37" s="254"/>
      <c r="D37" s="254"/>
      <c r="E37" s="255"/>
      <c r="F37" s="256"/>
      <c r="G37" s="256"/>
      <c r="H37" s="256"/>
      <c r="I37" s="256"/>
      <c r="J37" s="254"/>
      <c r="K37" s="254"/>
      <c r="L37" s="257"/>
      <c r="M37" s="254"/>
      <c r="N37" s="254"/>
      <c r="O37" s="254"/>
      <c r="P37" s="254"/>
      <c r="Q37" s="267"/>
      <c r="R37" s="267"/>
      <c r="S37" s="267" t="s">
        <v>234</v>
      </c>
      <c r="T37" s="259"/>
      <c r="U37" s="259"/>
      <c r="V37" s="259"/>
      <c r="W37" s="260"/>
      <c r="X37" s="67"/>
      <c r="Y37" s="67"/>
      <c r="Z37" s="67"/>
      <c r="AA37" s="260"/>
      <c r="AB37" s="261"/>
      <c r="AC37" s="59">
        <f>SUBTOTAL(9,AC36:AC36)</f>
        <v>0</v>
      </c>
      <c r="AD37" s="64">
        <f>SUBTOTAL(9,AD36:AD36)</f>
        <v>0</v>
      </c>
      <c r="AE37" s="64"/>
      <c r="AF37" s="64">
        <f>SUBTOTAL(9,AF36:AF36)</f>
        <v>0</v>
      </c>
      <c r="AG37" s="64">
        <f>SUBTOTAL(9,AG36:AG36)</f>
        <v>0</v>
      </c>
      <c r="AH37" s="64">
        <f>SUBTOTAL(9,AH36:AH36)</f>
        <v>0</v>
      </c>
      <c r="AI37" s="64">
        <f>SUBTOTAL(9,AI36:AI36)</f>
        <v>0</v>
      </c>
      <c r="AJ37" s="64"/>
      <c r="AK37" s="69"/>
      <c r="AL37" s="68"/>
      <c r="AM37" s="70"/>
      <c r="AN37" s="68"/>
      <c r="AO37" s="70"/>
      <c r="AP37" s="68"/>
      <c r="AQ37" s="59">
        <f>SUBTOTAL(9,AQ36:AQ36)</f>
        <v>0</v>
      </c>
      <c r="AR37" s="68">
        <f>SUBTOTAL(9,AR36:AR36)</f>
        <v>0</v>
      </c>
      <c r="AS37" s="68"/>
      <c r="AT37" s="68">
        <f t="shared" ref="AT37:BW37" si="13">SUBTOTAL(9,AT36:AT36)</f>
        <v>0</v>
      </c>
      <c r="AU37" s="68">
        <f t="shared" si="13"/>
        <v>0</v>
      </c>
      <c r="AV37" s="68">
        <f t="shared" si="13"/>
        <v>0</v>
      </c>
      <c r="AW37" s="68">
        <f t="shared" si="13"/>
        <v>0</v>
      </c>
      <c r="AX37" s="59">
        <f t="shared" si="13"/>
        <v>0</v>
      </c>
      <c r="AY37" s="64">
        <f t="shared" si="13"/>
        <v>0</v>
      </c>
      <c r="AZ37" s="59">
        <f t="shared" si="13"/>
        <v>0</v>
      </c>
      <c r="BA37" s="64">
        <f t="shared" si="13"/>
        <v>0</v>
      </c>
      <c r="BB37" s="59">
        <f t="shared" si="13"/>
        <v>0</v>
      </c>
      <c r="BC37" s="64">
        <f t="shared" si="13"/>
        <v>0</v>
      </c>
      <c r="BD37" s="59">
        <f t="shared" si="13"/>
        <v>0</v>
      </c>
      <c r="BE37" s="64">
        <f t="shared" si="13"/>
        <v>0</v>
      </c>
      <c r="BF37" s="59">
        <f t="shared" si="13"/>
        <v>0</v>
      </c>
      <c r="BG37" s="64">
        <f t="shared" si="13"/>
        <v>0</v>
      </c>
      <c r="BH37" s="59">
        <f t="shared" si="13"/>
        <v>0</v>
      </c>
      <c r="BI37" s="64">
        <f t="shared" si="13"/>
        <v>0</v>
      </c>
      <c r="BJ37" s="59">
        <f t="shared" si="13"/>
        <v>1</v>
      </c>
      <c r="BK37" s="64">
        <f t="shared" si="13"/>
        <v>260616</v>
      </c>
      <c r="BL37" s="59">
        <f t="shared" si="13"/>
        <v>1</v>
      </c>
      <c r="BM37" s="64">
        <f t="shared" si="13"/>
        <v>78571.429999999993</v>
      </c>
      <c r="BN37" s="64">
        <f t="shared" si="13"/>
        <v>0</v>
      </c>
      <c r="BO37" s="64">
        <f t="shared" si="13"/>
        <v>0</v>
      </c>
      <c r="BP37" s="64">
        <f t="shared" si="13"/>
        <v>0</v>
      </c>
      <c r="BQ37" s="203">
        <f t="shared" si="13"/>
        <v>0</v>
      </c>
      <c r="BR37" s="203">
        <f t="shared" si="13"/>
        <v>0</v>
      </c>
      <c r="BS37" s="64">
        <f t="shared" si="13"/>
        <v>0</v>
      </c>
      <c r="BT37" s="61">
        <f t="shared" si="13"/>
        <v>1</v>
      </c>
      <c r="BU37" s="61">
        <f t="shared" si="13"/>
        <v>182044.57</v>
      </c>
      <c r="BV37" s="59">
        <f t="shared" si="13"/>
        <v>1</v>
      </c>
      <c r="BW37" s="60">
        <f t="shared" si="13"/>
        <v>182044.57</v>
      </c>
    </row>
    <row r="38" spans="1:77" s="24" customFormat="1" ht="26.25" customHeight="1" outlineLevel="3">
      <c r="A38" s="204">
        <v>1</v>
      </c>
      <c r="B38" s="205" t="s">
        <v>90</v>
      </c>
      <c r="C38" s="205" t="s">
        <v>115</v>
      </c>
      <c r="D38" s="205" t="s">
        <v>116</v>
      </c>
      <c r="E38" s="206"/>
      <c r="F38" s="207"/>
      <c r="G38" s="207"/>
      <c r="H38" s="207"/>
      <c r="I38" s="208">
        <v>242797</v>
      </c>
      <c r="J38" s="205"/>
      <c r="K38" s="205"/>
      <c r="L38" s="209"/>
      <c r="M38" s="205"/>
      <c r="N38" s="205"/>
      <c r="O38" s="205"/>
      <c r="P38" s="205"/>
      <c r="Q38" s="118" t="s">
        <v>117</v>
      </c>
      <c r="R38" s="118" t="s">
        <v>118</v>
      </c>
      <c r="S38" s="118" t="s">
        <v>119</v>
      </c>
      <c r="T38" s="210"/>
      <c r="U38" s="211" t="s">
        <v>89</v>
      </c>
      <c r="V38" s="212"/>
      <c r="W38" s="213"/>
      <c r="X38" s="214"/>
      <c r="Y38" s="214"/>
      <c r="Z38" s="214"/>
      <c r="AA38" s="213"/>
      <c r="AB38" s="204"/>
      <c r="AC38" s="56"/>
      <c r="AD38" s="50"/>
      <c r="AE38" s="49"/>
      <c r="AF38" s="49">
        <f>AD38*3</f>
        <v>0</v>
      </c>
      <c r="AG38" s="49"/>
      <c r="AH38" s="49">
        <f>AD38*3</f>
        <v>0</v>
      </c>
      <c r="AI38" s="49"/>
      <c r="AJ38" s="50"/>
      <c r="AK38" s="215">
        <f>AD38+AJ38</f>
        <v>0</v>
      </c>
      <c r="AL38" s="216"/>
      <c r="AM38" s="49"/>
      <c r="AN38" s="216"/>
      <c r="AO38" s="216"/>
      <c r="AP38" s="216"/>
      <c r="AQ38" s="56"/>
      <c r="AR38" s="216"/>
      <c r="AS38" s="49"/>
      <c r="AT38" s="216">
        <f>AR38*3</f>
        <v>0</v>
      </c>
      <c r="AU38" s="216"/>
      <c r="AV38" s="216">
        <f>AR38*3</f>
        <v>0</v>
      </c>
      <c r="AW38" s="216">
        <f>AR38*3</f>
        <v>0</v>
      </c>
      <c r="AX38" s="56"/>
      <c r="AY38" s="216"/>
      <c r="AZ38" s="56">
        <v>1</v>
      </c>
      <c r="BA38" s="215">
        <v>200000</v>
      </c>
      <c r="BB38" s="56"/>
      <c r="BC38" s="49"/>
      <c r="BD38" s="56"/>
      <c r="BE38" s="49"/>
      <c r="BF38" s="56"/>
      <c r="BG38" s="49"/>
      <c r="BH38" s="56"/>
      <c r="BI38" s="49"/>
      <c r="BJ38" s="56"/>
      <c r="BK38" s="49"/>
      <c r="BL38" s="56"/>
      <c r="BM38" s="49"/>
      <c r="BN38" s="215"/>
      <c r="BO38" s="49"/>
      <c r="BP38" s="215"/>
      <c r="BQ38" s="49"/>
      <c r="BR38" s="215"/>
      <c r="BS38" s="50"/>
      <c r="BT38" s="50">
        <v>1</v>
      </c>
      <c r="BU38" s="50">
        <f>AI38+AW38-BM38+BI38+AY38+BA38+BC38+BE38+BG38+BK38+AF38+AG38+AH38+AT38+AU38+AV38</f>
        <v>200000</v>
      </c>
      <c r="BV38" s="56">
        <v>1</v>
      </c>
      <c r="BW38" s="49">
        <f>ROUND(BU38,2)</f>
        <v>200000</v>
      </c>
      <c r="BX38" s="42"/>
      <c r="BY38" s="42"/>
    </row>
    <row r="39" spans="1:77" s="65" customFormat="1" ht="26.25" customHeight="1" outlineLevel="1">
      <c r="A39" s="217"/>
      <c r="B39" s="218"/>
      <c r="C39" s="218"/>
      <c r="D39" s="218"/>
      <c r="E39" s="219"/>
      <c r="F39" s="220"/>
      <c r="G39" s="220"/>
      <c r="H39" s="220"/>
      <c r="I39" s="221"/>
      <c r="J39" s="218"/>
      <c r="K39" s="218"/>
      <c r="L39" s="222"/>
      <c r="M39" s="218"/>
      <c r="N39" s="218"/>
      <c r="O39" s="218"/>
      <c r="P39" s="218"/>
      <c r="Q39" s="223"/>
      <c r="R39" s="223"/>
      <c r="S39" s="223" t="s">
        <v>235</v>
      </c>
      <c r="T39" s="224"/>
      <c r="U39" s="225"/>
      <c r="V39" s="226"/>
      <c r="W39" s="227"/>
      <c r="X39" s="228"/>
      <c r="Y39" s="228"/>
      <c r="Z39" s="228"/>
      <c r="AA39" s="227"/>
      <c r="AB39" s="217"/>
      <c r="AC39" s="59">
        <f>SUBTOTAL(9,AC38:AC38)</f>
        <v>0</v>
      </c>
      <c r="AD39" s="61">
        <f>SUBTOTAL(9,AD38:AD38)</f>
        <v>0</v>
      </c>
      <c r="AE39" s="60"/>
      <c r="AF39" s="60">
        <f>SUBTOTAL(9,AF38:AF38)</f>
        <v>0</v>
      </c>
      <c r="AG39" s="60">
        <f>SUBTOTAL(9,AG38:AG38)</f>
        <v>0</v>
      </c>
      <c r="AH39" s="60">
        <f>SUBTOTAL(9,AH38:AH38)</f>
        <v>0</v>
      </c>
      <c r="AI39" s="60">
        <f>SUBTOTAL(9,AI38:AI38)</f>
        <v>0</v>
      </c>
      <c r="AJ39" s="61"/>
      <c r="AK39" s="229"/>
      <c r="AL39" s="230"/>
      <c r="AM39" s="60"/>
      <c r="AN39" s="230"/>
      <c r="AO39" s="230"/>
      <c r="AP39" s="230"/>
      <c r="AQ39" s="59">
        <f>SUBTOTAL(9,AQ38:AQ38)</f>
        <v>0</v>
      </c>
      <c r="AR39" s="230">
        <f>SUBTOTAL(9,AR38:AR38)</f>
        <v>0</v>
      </c>
      <c r="AS39" s="60"/>
      <c r="AT39" s="230">
        <f t="shared" ref="AT39:BW39" si="14">SUBTOTAL(9,AT38:AT38)</f>
        <v>0</v>
      </c>
      <c r="AU39" s="230">
        <f t="shared" si="14"/>
        <v>0</v>
      </c>
      <c r="AV39" s="230">
        <f t="shared" si="14"/>
        <v>0</v>
      </c>
      <c r="AW39" s="230">
        <f t="shared" si="14"/>
        <v>0</v>
      </c>
      <c r="AX39" s="59">
        <f t="shared" si="14"/>
        <v>0</v>
      </c>
      <c r="AY39" s="230">
        <f t="shared" si="14"/>
        <v>0</v>
      </c>
      <c r="AZ39" s="59">
        <f t="shared" si="14"/>
        <v>1</v>
      </c>
      <c r="BA39" s="229">
        <f t="shared" si="14"/>
        <v>200000</v>
      </c>
      <c r="BB39" s="59">
        <f t="shared" si="14"/>
        <v>0</v>
      </c>
      <c r="BC39" s="60">
        <f t="shared" si="14"/>
        <v>0</v>
      </c>
      <c r="BD39" s="59">
        <f t="shared" si="14"/>
        <v>0</v>
      </c>
      <c r="BE39" s="60">
        <f t="shared" si="14"/>
        <v>0</v>
      </c>
      <c r="BF39" s="59">
        <f t="shared" si="14"/>
        <v>0</v>
      </c>
      <c r="BG39" s="60">
        <f t="shared" si="14"/>
        <v>0</v>
      </c>
      <c r="BH39" s="59">
        <f t="shared" si="14"/>
        <v>0</v>
      </c>
      <c r="BI39" s="60">
        <f t="shared" si="14"/>
        <v>0</v>
      </c>
      <c r="BJ39" s="59">
        <f t="shared" si="14"/>
        <v>0</v>
      </c>
      <c r="BK39" s="60">
        <f t="shared" si="14"/>
        <v>0</v>
      </c>
      <c r="BL39" s="59">
        <f t="shared" si="14"/>
        <v>0</v>
      </c>
      <c r="BM39" s="60">
        <f t="shared" si="14"/>
        <v>0</v>
      </c>
      <c r="BN39" s="229">
        <f t="shared" si="14"/>
        <v>0</v>
      </c>
      <c r="BO39" s="60">
        <f t="shared" si="14"/>
        <v>0</v>
      </c>
      <c r="BP39" s="229">
        <f t="shared" si="14"/>
        <v>0</v>
      </c>
      <c r="BQ39" s="60">
        <f t="shared" si="14"/>
        <v>0</v>
      </c>
      <c r="BR39" s="229">
        <f t="shared" si="14"/>
        <v>0</v>
      </c>
      <c r="BS39" s="61">
        <f t="shared" si="14"/>
        <v>0</v>
      </c>
      <c r="BT39" s="61">
        <f t="shared" si="14"/>
        <v>1</v>
      </c>
      <c r="BU39" s="61">
        <f t="shared" si="14"/>
        <v>200000</v>
      </c>
      <c r="BV39" s="59">
        <f t="shared" si="14"/>
        <v>1</v>
      </c>
      <c r="BW39" s="60">
        <f t="shared" si="14"/>
        <v>200000</v>
      </c>
      <c r="BX39" s="62"/>
      <c r="BY39" s="62"/>
    </row>
    <row r="40" spans="1:77" s="23" customFormat="1" ht="26.25" customHeight="1" outlineLevel="3">
      <c r="A40" s="204">
        <v>1</v>
      </c>
      <c r="B40" s="120" t="s">
        <v>90</v>
      </c>
      <c r="C40" s="120" t="s">
        <v>109</v>
      </c>
      <c r="D40" s="120" t="s">
        <v>110</v>
      </c>
      <c r="E40" s="231"/>
      <c r="F40" s="231"/>
      <c r="G40" s="231"/>
      <c r="H40" s="231"/>
      <c r="I40" s="231"/>
      <c r="J40" s="231"/>
      <c r="K40" s="120"/>
      <c r="L40" s="232"/>
      <c r="M40" s="231"/>
      <c r="N40" s="120"/>
      <c r="O40" s="120"/>
      <c r="P40" s="120"/>
      <c r="Q40" s="120" t="s">
        <v>111</v>
      </c>
      <c r="R40" s="120" t="s">
        <v>112</v>
      </c>
      <c r="S40" s="120" t="s">
        <v>113</v>
      </c>
      <c r="T40" s="233"/>
      <c r="U40" s="233"/>
      <c r="V40" s="234"/>
      <c r="W40" s="235"/>
      <c r="X40" s="236"/>
      <c r="Y40" s="236"/>
      <c r="Z40" s="236"/>
      <c r="AA40" s="236"/>
      <c r="AB40" s="237"/>
      <c r="AC40" s="56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52"/>
      <c r="AP40" s="52"/>
      <c r="AQ40" s="56"/>
      <c r="AR40" s="238"/>
      <c r="AS40" s="238"/>
      <c r="AT40" s="238"/>
      <c r="AU40" s="238"/>
      <c r="AV40" s="238"/>
      <c r="AW40" s="238"/>
      <c r="AX40" s="56"/>
      <c r="AY40" s="238"/>
      <c r="AZ40" s="56"/>
      <c r="BA40" s="238"/>
      <c r="BB40" s="56"/>
      <c r="BC40" s="238"/>
      <c r="BD40" s="56"/>
      <c r="BE40" s="238"/>
      <c r="BF40" s="56">
        <v>1</v>
      </c>
      <c r="BG40" s="238">
        <v>531732</v>
      </c>
      <c r="BH40" s="56"/>
      <c r="BI40" s="51"/>
      <c r="BJ40" s="56"/>
      <c r="BK40" s="51"/>
      <c r="BL40" s="56"/>
      <c r="BM40" s="51"/>
      <c r="BN40" s="51"/>
      <c r="BO40" s="51"/>
      <c r="BP40" s="51"/>
      <c r="BQ40" s="238"/>
      <c r="BR40" s="238"/>
      <c r="BS40" s="51"/>
      <c r="BT40" s="50">
        <v>1</v>
      </c>
      <c r="BU40" s="50">
        <f>AI40+AW40-BM40+BI40+AY40+BA40+BC40+BE40+BG40+BK40+AF40+AG40+AH40+AT40+AU40+AV40</f>
        <v>531732</v>
      </c>
      <c r="BV40" s="56">
        <v>1</v>
      </c>
      <c r="BW40" s="49">
        <f>ROUND(BU40,2)</f>
        <v>531732</v>
      </c>
      <c r="BX40" s="1"/>
      <c r="BY40" s="1"/>
    </row>
    <row r="41" spans="1:77" s="57" customFormat="1" ht="26.25" customHeight="1" outlineLevel="1">
      <c r="A41" s="217"/>
      <c r="B41" s="239"/>
      <c r="C41" s="239"/>
      <c r="D41" s="239"/>
      <c r="E41" s="240"/>
      <c r="F41" s="240"/>
      <c r="G41" s="240"/>
      <c r="H41" s="240"/>
      <c r="I41" s="240"/>
      <c r="J41" s="240"/>
      <c r="K41" s="239"/>
      <c r="L41" s="241"/>
      <c r="M41" s="240"/>
      <c r="N41" s="239"/>
      <c r="O41" s="239"/>
      <c r="P41" s="239"/>
      <c r="Q41" s="239"/>
      <c r="R41" s="239"/>
      <c r="S41" s="239" t="s">
        <v>236</v>
      </c>
      <c r="T41" s="242"/>
      <c r="U41" s="242"/>
      <c r="V41" s="243"/>
      <c r="W41" s="244"/>
      <c r="X41" s="245"/>
      <c r="Y41" s="245"/>
      <c r="Z41" s="245"/>
      <c r="AA41" s="245"/>
      <c r="AB41" s="246"/>
      <c r="AC41" s="59">
        <f>SUBTOTAL(9,AC40:AC40)</f>
        <v>0</v>
      </c>
      <c r="AD41" s="203">
        <f>SUBTOTAL(9,AD40:AD40)</f>
        <v>0</v>
      </c>
      <c r="AE41" s="203"/>
      <c r="AF41" s="203">
        <f>SUBTOTAL(9,AF40:AF40)</f>
        <v>0</v>
      </c>
      <c r="AG41" s="203">
        <f>SUBTOTAL(9,AG40:AG40)</f>
        <v>0</v>
      </c>
      <c r="AH41" s="203">
        <f>SUBTOTAL(9,AH40:AH40)</f>
        <v>0</v>
      </c>
      <c r="AI41" s="203">
        <f>SUBTOTAL(9,AI40:AI40)</f>
        <v>0</v>
      </c>
      <c r="AJ41" s="203"/>
      <c r="AK41" s="203"/>
      <c r="AL41" s="203"/>
      <c r="AM41" s="203"/>
      <c r="AN41" s="203"/>
      <c r="AO41" s="68"/>
      <c r="AP41" s="68"/>
      <c r="AQ41" s="59">
        <f>SUBTOTAL(9,AQ40:AQ40)</f>
        <v>0</v>
      </c>
      <c r="AR41" s="203">
        <f>SUBTOTAL(9,AR40:AR40)</f>
        <v>0</v>
      </c>
      <c r="AS41" s="203"/>
      <c r="AT41" s="203">
        <f t="shared" ref="AT41:BW41" si="15">SUBTOTAL(9,AT40:AT40)</f>
        <v>0</v>
      </c>
      <c r="AU41" s="203">
        <f t="shared" si="15"/>
        <v>0</v>
      </c>
      <c r="AV41" s="203">
        <f t="shared" si="15"/>
        <v>0</v>
      </c>
      <c r="AW41" s="203">
        <f t="shared" si="15"/>
        <v>0</v>
      </c>
      <c r="AX41" s="59">
        <f t="shared" si="15"/>
        <v>0</v>
      </c>
      <c r="AY41" s="203">
        <f t="shared" si="15"/>
        <v>0</v>
      </c>
      <c r="AZ41" s="59">
        <f t="shared" si="15"/>
        <v>0</v>
      </c>
      <c r="BA41" s="203">
        <f t="shared" si="15"/>
        <v>0</v>
      </c>
      <c r="BB41" s="59">
        <f t="shared" si="15"/>
        <v>0</v>
      </c>
      <c r="BC41" s="203">
        <f t="shared" si="15"/>
        <v>0</v>
      </c>
      <c r="BD41" s="59">
        <f t="shared" si="15"/>
        <v>0</v>
      </c>
      <c r="BE41" s="203">
        <f t="shared" si="15"/>
        <v>0</v>
      </c>
      <c r="BF41" s="59">
        <f t="shared" si="15"/>
        <v>1</v>
      </c>
      <c r="BG41" s="203">
        <f t="shared" si="15"/>
        <v>531732</v>
      </c>
      <c r="BH41" s="59">
        <f t="shared" si="15"/>
        <v>0</v>
      </c>
      <c r="BI41" s="64">
        <f t="shared" si="15"/>
        <v>0</v>
      </c>
      <c r="BJ41" s="59">
        <f t="shared" si="15"/>
        <v>0</v>
      </c>
      <c r="BK41" s="64">
        <f t="shared" si="15"/>
        <v>0</v>
      </c>
      <c r="BL41" s="59">
        <f t="shared" si="15"/>
        <v>0</v>
      </c>
      <c r="BM41" s="64">
        <f t="shared" si="15"/>
        <v>0</v>
      </c>
      <c r="BN41" s="64">
        <f t="shared" si="15"/>
        <v>0</v>
      </c>
      <c r="BO41" s="64">
        <f t="shared" si="15"/>
        <v>0</v>
      </c>
      <c r="BP41" s="64">
        <f t="shared" si="15"/>
        <v>0</v>
      </c>
      <c r="BQ41" s="203">
        <f t="shared" si="15"/>
        <v>0</v>
      </c>
      <c r="BR41" s="203">
        <f t="shared" si="15"/>
        <v>0</v>
      </c>
      <c r="BS41" s="64">
        <f t="shared" si="15"/>
        <v>0</v>
      </c>
      <c r="BT41" s="61">
        <f t="shared" si="15"/>
        <v>1</v>
      </c>
      <c r="BU41" s="61">
        <f t="shared" si="15"/>
        <v>531732</v>
      </c>
      <c r="BV41" s="59">
        <f t="shared" si="15"/>
        <v>1</v>
      </c>
      <c r="BW41" s="60">
        <f t="shared" si="15"/>
        <v>531732</v>
      </c>
      <c r="BX41" s="63"/>
      <c r="BY41" s="63"/>
    </row>
    <row r="42" spans="1:77" s="23" customFormat="1" ht="26.25" customHeight="1" outlineLevel="3">
      <c r="A42" s="204">
        <v>1</v>
      </c>
      <c r="B42" s="205" t="s">
        <v>90</v>
      </c>
      <c r="C42" s="129" t="s">
        <v>217</v>
      </c>
      <c r="D42" s="129" t="s">
        <v>218</v>
      </c>
      <c r="E42" s="271"/>
      <c r="F42" s="272"/>
      <c r="G42" s="272"/>
      <c r="H42" s="272"/>
      <c r="I42" s="272">
        <v>244316</v>
      </c>
      <c r="J42" s="205"/>
      <c r="K42" s="205"/>
      <c r="L42" s="209"/>
      <c r="M42" s="205"/>
      <c r="N42" s="205"/>
      <c r="O42" s="205"/>
      <c r="P42" s="205"/>
      <c r="Q42" s="129" t="s">
        <v>219</v>
      </c>
      <c r="R42" s="129" t="s">
        <v>220</v>
      </c>
      <c r="S42" s="129" t="s">
        <v>216</v>
      </c>
      <c r="T42" s="212"/>
      <c r="U42" s="273"/>
      <c r="V42" s="212"/>
      <c r="W42" s="213">
        <v>244316</v>
      </c>
      <c r="X42" s="214"/>
      <c r="Y42" s="214"/>
      <c r="Z42" s="214"/>
      <c r="AA42" s="213"/>
      <c r="AB42" s="274"/>
      <c r="AC42" s="56"/>
      <c r="AD42" s="50">
        <v>0</v>
      </c>
      <c r="AE42" s="50">
        <v>0</v>
      </c>
      <c r="AF42" s="50">
        <v>0</v>
      </c>
      <c r="AG42" s="50">
        <f>AD42*3</f>
        <v>0</v>
      </c>
      <c r="AH42" s="50">
        <f>AD42*3</f>
        <v>0</v>
      </c>
      <c r="AI42" s="50">
        <f>AD42*3</f>
        <v>0</v>
      </c>
      <c r="AJ42" s="50"/>
      <c r="AK42" s="53">
        <f>AD42+AJ42</f>
        <v>0</v>
      </c>
      <c r="AL42" s="216"/>
      <c r="AM42" s="49"/>
      <c r="AN42" s="216"/>
      <c r="AO42" s="216"/>
      <c r="AP42" s="216">
        <v>0</v>
      </c>
      <c r="AQ42" s="56"/>
      <c r="AR42" s="216">
        <f>AJ42+AL42+AO42+AP42</f>
        <v>0</v>
      </c>
      <c r="AS42" s="216">
        <v>0</v>
      </c>
      <c r="AT42" s="216">
        <v>0</v>
      </c>
      <c r="AU42" s="216">
        <f>AR42*3</f>
        <v>0</v>
      </c>
      <c r="AV42" s="216">
        <f>AR42*3</f>
        <v>0</v>
      </c>
      <c r="AW42" s="216">
        <f>AR42*3</f>
        <v>0</v>
      </c>
      <c r="AX42" s="56"/>
      <c r="AY42" s="50">
        <v>0</v>
      </c>
      <c r="AZ42" s="56"/>
      <c r="BA42" s="50"/>
      <c r="BB42" s="56"/>
      <c r="BC42" s="50"/>
      <c r="BD42" s="56"/>
      <c r="BE42" s="50"/>
      <c r="BF42" s="56">
        <v>1</v>
      </c>
      <c r="BG42" s="50">
        <v>324280</v>
      </c>
      <c r="BH42" s="56"/>
      <c r="BI42" s="50"/>
      <c r="BJ42" s="56"/>
      <c r="BK42" s="50"/>
      <c r="BL42" s="56"/>
      <c r="BM42" s="50"/>
      <c r="BN42" s="51"/>
      <c r="BO42" s="51"/>
      <c r="BP42" s="51"/>
      <c r="BQ42" s="238"/>
      <c r="BR42" s="238"/>
      <c r="BS42" s="51"/>
      <c r="BT42" s="50">
        <v>1</v>
      </c>
      <c r="BU42" s="50">
        <f>AI42+AW42-BM42+BI42+AY42+BA42+BC42+BE42+BG42+BK42+AF42+AG42+AH42+AT42+AU42+AV42</f>
        <v>324280</v>
      </c>
      <c r="BV42" s="56">
        <v>1</v>
      </c>
      <c r="BW42" s="49">
        <f>ROUND(BU42,2)</f>
        <v>324280</v>
      </c>
      <c r="BX42" s="25"/>
      <c r="BY42" s="25"/>
    </row>
    <row r="43" spans="1:77" s="57" customFormat="1" ht="26.25" customHeight="1" outlineLevel="1">
      <c r="A43" s="217"/>
      <c r="B43" s="218"/>
      <c r="C43" s="275"/>
      <c r="D43" s="275"/>
      <c r="E43" s="276"/>
      <c r="F43" s="277"/>
      <c r="G43" s="277"/>
      <c r="H43" s="277"/>
      <c r="I43" s="277"/>
      <c r="J43" s="218"/>
      <c r="K43" s="218"/>
      <c r="L43" s="222"/>
      <c r="M43" s="218"/>
      <c r="N43" s="218"/>
      <c r="O43" s="218"/>
      <c r="P43" s="218"/>
      <c r="Q43" s="275"/>
      <c r="R43" s="275"/>
      <c r="S43" s="275" t="s">
        <v>237</v>
      </c>
      <c r="T43" s="226"/>
      <c r="U43" s="278"/>
      <c r="V43" s="226"/>
      <c r="W43" s="227"/>
      <c r="X43" s="228"/>
      <c r="Y43" s="228"/>
      <c r="Z43" s="228"/>
      <c r="AA43" s="227"/>
      <c r="AB43" s="279"/>
      <c r="AC43" s="59">
        <f>SUBTOTAL(9,AC42:AC42)</f>
        <v>0</v>
      </c>
      <c r="AD43" s="61">
        <f>SUBTOTAL(9,AD42:AD42)</f>
        <v>0</v>
      </c>
      <c r="AE43" s="61"/>
      <c r="AF43" s="61">
        <f>SUBTOTAL(9,AF42:AF42)</f>
        <v>0</v>
      </c>
      <c r="AG43" s="61">
        <f>SUBTOTAL(9,AG42:AG42)</f>
        <v>0</v>
      </c>
      <c r="AH43" s="61">
        <f>SUBTOTAL(9,AH42:AH42)</f>
        <v>0</v>
      </c>
      <c r="AI43" s="61">
        <f>SUBTOTAL(9,AI42:AI42)</f>
        <v>0</v>
      </c>
      <c r="AJ43" s="61"/>
      <c r="AK43" s="69"/>
      <c r="AL43" s="230"/>
      <c r="AM43" s="60"/>
      <c r="AN43" s="230"/>
      <c r="AO43" s="230"/>
      <c r="AP43" s="230"/>
      <c r="AQ43" s="59">
        <f>SUBTOTAL(9,AQ42:AQ42)</f>
        <v>0</v>
      </c>
      <c r="AR43" s="230">
        <f>SUBTOTAL(9,AR42:AR42)</f>
        <v>0</v>
      </c>
      <c r="AS43" s="230"/>
      <c r="AT43" s="230">
        <f t="shared" ref="AT43:BW43" si="16">SUBTOTAL(9,AT42:AT42)</f>
        <v>0</v>
      </c>
      <c r="AU43" s="230">
        <f t="shared" si="16"/>
        <v>0</v>
      </c>
      <c r="AV43" s="230">
        <f t="shared" si="16"/>
        <v>0</v>
      </c>
      <c r="AW43" s="230">
        <f t="shared" si="16"/>
        <v>0</v>
      </c>
      <c r="AX43" s="59">
        <f t="shared" si="16"/>
        <v>0</v>
      </c>
      <c r="AY43" s="61">
        <f t="shared" si="16"/>
        <v>0</v>
      </c>
      <c r="AZ43" s="59">
        <f t="shared" si="16"/>
        <v>0</v>
      </c>
      <c r="BA43" s="61">
        <f t="shared" si="16"/>
        <v>0</v>
      </c>
      <c r="BB43" s="59">
        <f t="shared" si="16"/>
        <v>0</v>
      </c>
      <c r="BC43" s="61">
        <f t="shared" si="16"/>
        <v>0</v>
      </c>
      <c r="BD43" s="59">
        <f t="shared" si="16"/>
        <v>0</v>
      </c>
      <c r="BE43" s="61">
        <f t="shared" si="16"/>
        <v>0</v>
      </c>
      <c r="BF43" s="59">
        <f t="shared" si="16"/>
        <v>1</v>
      </c>
      <c r="BG43" s="61">
        <f t="shared" si="16"/>
        <v>324280</v>
      </c>
      <c r="BH43" s="59">
        <f t="shared" si="16"/>
        <v>0</v>
      </c>
      <c r="BI43" s="61">
        <f t="shared" si="16"/>
        <v>0</v>
      </c>
      <c r="BJ43" s="59">
        <f t="shared" si="16"/>
        <v>0</v>
      </c>
      <c r="BK43" s="61">
        <f t="shared" si="16"/>
        <v>0</v>
      </c>
      <c r="BL43" s="59">
        <f t="shared" si="16"/>
        <v>0</v>
      </c>
      <c r="BM43" s="61">
        <f t="shared" si="16"/>
        <v>0</v>
      </c>
      <c r="BN43" s="64">
        <f t="shared" si="16"/>
        <v>0</v>
      </c>
      <c r="BO43" s="64">
        <f t="shared" si="16"/>
        <v>0</v>
      </c>
      <c r="BP43" s="64">
        <f t="shared" si="16"/>
        <v>0</v>
      </c>
      <c r="BQ43" s="203">
        <f t="shared" si="16"/>
        <v>0</v>
      </c>
      <c r="BR43" s="203">
        <f t="shared" si="16"/>
        <v>0</v>
      </c>
      <c r="BS43" s="64">
        <f t="shared" si="16"/>
        <v>0</v>
      </c>
      <c r="BT43" s="61">
        <f t="shared" si="16"/>
        <v>1</v>
      </c>
      <c r="BU43" s="61">
        <f t="shared" si="16"/>
        <v>324280</v>
      </c>
      <c r="BV43" s="59">
        <f t="shared" si="16"/>
        <v>1</v>
      </c>
      <c r="BW43" s="60">
        <f t="shared" si="16"/>
        <v>324280</v>
      </c>
      <c r="BX43" s="71"/>
      <c r="BY43" s="71"/>
    </row>
    <row r="44" spans="1:77" s="23" customFormat="1" ht="26.25" customHeight="1" outlineLevel="3">
      <c r="A44" s="204">
        <v>1</v>
      </c>
      <c r="B44" s="280" t="s">
        <v>90</v>
      </c>
      <c r="C44" s="280" t="s">
        <v>206</v>
      </c>
      <c r="D44" s="280" t="s">
        <v>207</v>
      </c>
      <c r="E44" s="281"/>
      <c r="F44" s="282"/>
      <c r="G44" s="282"/>
      <c r="H44" s="282"/>
      <c r="I44" s="283">
        <v>244531</v>
      </c>
      <c r="J44" s="280"/>
      <c r="K44" s="280"/>
      <c r="L44" s="284"/>
      <c r="M44" s="280"/>
      <c r="N44" s="280"/>
      <c r="O44" s="280"/>
      <c r="P44" s="280"/>
      <c r="Q44" s="117" t="s">
        <v>208</v>
      </c>
      <c r="R44" s="117" t="s">
        <v>209</v>
      </c>
      <c r="S44" s="117" t="s">
        <v>210</v>
      </c>
      <c r="T44" s="285"/>
      <c r="U44" s="280"/>
      <c r="V44" s="285"/>
      <c r="W44" s="286"/>
      <c r="X44" s="287"/>
      <c r="Y44" s="287"/>
      <c r="Z44" s="287"/>
      <c r="AA44" s="286"/>
      <c r="AB44" s="288"/>
      <c r="AC44" s="56"/>
      <c r="AD44" s="289"/>
      <c r="AE44" s="54">
        <f>AD44*12</f>
        <v>0</v>
      </c>
      <c r="AF44" s="54">
        <f>AD44*3</f>
        <v>0</v>
      </c>
      <c r="AG44" s="54">
        <f>AD44*3</f>
        <v>0</v>
      </c>
      <c r="AH44" s="54">
        <f>AD44*3</f>
        <v>0</v>
      </c>
      <c r="AI44" s="54">
        <f>AD44*3</f>
        <v>0</v>
      </c>
      <c r="AJ44" s="54"/>
      <c r="AK44" s="290">
        <f>AD44+AJ44</f>
        <v>0</v>
      </c>
      <c r="AL44" s="291"/>
      <c r="AM44" s="54"/>
      <c r="AN44" s="291"/>
      <c r="AO44" s="291">
        <v>0</v>
      </c>
      <c r="AP44" s="291"/>
      <c r="AQ44" s="56">
        <f>+AC44</f>
        <v>0</v>
      </c>
      <c r="AR44" s="291">
        <f>AJ44+AL44+AO44+AP44</f>
        <v>0</v>
      </c>
      <c r="AS44" s="291">
        <f>AR44*12</f>
        <v>0</v>
      </c>
      <c r="AT44" s="291">
        <f>AR44*3</f>
        <v>0</v>
      </c>
      <c r="AU44" s="291">
        <f>AR44*3</f>
        <v>0</v>
      </c>
      <c r="AV44" s="291">
        <f>AR44*3</f>
        <v>0</v>
      </c>
      <c r="AW44" s="291">
        <f>AR44*3</f>
        <v>0</v>
      </c>
      <c r="AX44" s="56"/>
      <c r="AY44" s="54"/>
      <c r="AZ44" s="56"/>
      <c r="BA44" s="54"/>
      <c r="BB44" s="56"/>
      <c r="BC44" s="54"/>
      <c r="BD44" s="56">
        <v>1</v>
      </c>
      <c r="BE44" s="54">
        <v>529760</v>
      </c>
      <c r="BF44" s="56"/>
      <c r="BG44" s="54"/>
      <c r="BH44" s="56"/>
      <c r="BI44" s="54"/>
      <c r="BJ44" s="56"/>
      <c r="BK44" s="54"/>
      <c r="BL44" s="56"/>
      <c r="BM44" s="54"/>
      <c r="BN44" s="51"/>
      <c r="BO44" s="51"/>
      <c r="BP44" s="51"/>
      <c r="BQ44" s="238"/>
      <c r="BR44" s="238"/>
      <c r="BS44" s="51"/>
      <c r="BT44" s="50">
        <v>1</v>
      </c>
      <c r="BU44" s="50">
        <f>AI44+AW44-BM44+BI44+AY44+BA44+BC44+BE44+BG44+BK44+AF44+AG44+AH44+AT44+AU44+AV44</f>
        <v>529760</v>
      </c>
      <c r="BV44" s="56">
        <v>1</v>
      </c>
      <c r="BW44" s="49">
        <f>ROUND(BU44,2)</f>
        <v>529760</v>
      </c>
    </row>
    <row r="45" spans="1:77" s="57" customFormat="1" ht="26.25" customHeight="1" outlineLevel="1">
      <c r="A45" s="217"/>
      <c r="B45" s="190"/>
      <c r="C45" s="190"/>
      <c r="D45" s="190"/>
      <c r="E45" s="191"/>
      <c r="F45" s="192"/>
      <c r="G45" s="192"/>
      <c r="H45" s="192"/>
      <c r="I45" s="193"/>
      <c r="J45" s="190"/>
      <c r="K45" s="190"/>
      <c r="L45" s="194"/>
      <c r="M45" s="190"/>
      <c r="N45" s="190"/>
      <c r="O45" s="190"/>
      <c r="P45" s="190"/>
      <c r="Q45" s="195"/>
      <c r="R45" s="195"/>
      <c r="S45" s="195" t="s">
        <v>238</v>
      </c>
      <c r="T45" s="196"/>
      <c r="U45" s="190"/>
      <c r="V45" s="196"/>
      <c r="W45" s="197"/>
      <c r="X45" s="198"/>
      <c r="Y45" s="198"/>
      <c r="Z45" s="198"/>
      <c r="AA45" s="197"/>
      <c r="AB45" s="199"/>
      <c r="AC45" s="59">
        <f>SUBTOTAL(9,AC44:AC44)</f>
        <v>0</v>
      </c>
      <c r="AD45" s="200">
        <f>SUBTOTAL(9,AD44:AD44)</f>
        <v>0</v>
      </c>
      <c r="AE45" s="70"/>
      <c r="AF45" s="70">
        <f>SUBTOTAL(9,AF44:AF44)</f>
        <v>0</v>
      </c>
      <c r="AG45" s="70">
        <f>SUBTOTAL(9,AG44:AG44)</f>
        <v>0</v>
      </c>
      <c r="AH45" s="70">
        <f>SUBTOTAL(9,AH44:AH44)</f>
        <v>0</v>
      </c>
      <c r="AI45" s="70">
        <f>SUBTOTAL(9,AI44:AI44)</f>
        <v>0</v>
      </c>
      <c r="AJ45" s="70"/>
      <c r="AK45" s="201"/>
      <c r="AL45" s="202"/>
      <c r="AM45" s="70"/>
      <c r="AN45" s="202"/>
      <c r="AO45" s="202"/>
      <c r="AP45" s="202"/>
      <c r="AQ45" s="59">
        <f>SUBTOTAL(9,AQ44:AQ44)</f>
        <v>0</v>
      </c>
      <c r="AR45" s="202">
        <f>SUBTOTAL(9,AR44:AR44)</f>
        <v>0</v>
      </c>
      <c r="AS45" s="202"/>
      <c r="AT45" s="202">
        <f t="shared" ref="AT45:BW45" si="17">SUBTOTAL(9,AT44:AT44)</f>
        <v>0</v>
      </c>
      <c r="AU45" s="202">
        <f t="shared" si="17"/>
        <v>0</v>
      </c>
      <c r="AV45" s="202">
        <f t="shared" si="17"/>
        <v>0</v>
      </c>
      <c r="AW45" s="202">
        <f t="shared" si="17"/>
        <v>0</v>
      </c>
      <c r="AX45" s="59">
        <f t="shared" si="17"/>
        <v>0</v>
      </c>
      <c r="AY45" s="70">
        <f t="shared" si="17"/>
        <v>0</v>
      </c>
      <c r="AZ45" s="59">
        <f t="shared" si="17"/>
        <v>0</v>
      </c>
      <c r="BA45" s="70">
        <f t="shared" si="17"/>
        <v>0</v>
      </c>
      <c r="BB45" s="59">
        <f t="shared" si="17"/>
        <v>0</v>
      </c>
      <c r="BC45" s="70">
        <f t="shared" si="17"/>
        <v>0</v>
      </c>
      <c r="BD45" s="59">
        <f t="shared" si="17"/>
        <v>1</v>
      </c>
      <c r="BE45" s="70">
        <f t="shared" si="17"/>
        <v>529760</v>
      </c>
      <c r="BF45" s="59">
        <f t="shared" si="17"/>
        <v>0</v>
      </c>
      <c r="BG45" s="70">
        <f t="shared" si="17"/>
        <v>0</v>
      </c>
      <c r="BH45" s="59">
        <f t="shared" si="17"/>
        <v>0</v>
      </c>
      <c r="BI45" s="70">
        <f t="shared" si="17"/>
        <v>0</v>
      </c>
      <c r="BJ45" s="59">
        <f t="shared" si="17"/>
        <v>0</v>
      </c>
      <c r="BK45" s="70">
        <f t="shared" si="17"/>
        <v>0</v>
      </c>
      <c r="BL45" s="59">
        <f t="shared" si="17"/>
        <v>0</v>
      </c>
      <c r="BM45" s="70">
        <f t="shared" si="17"/>
        <v>0</v>
      </c>
      <c r="BN45" s="64">
        <f t="shared" si="17"/>
        <v>0</v>
      </c>
      <c r="BO45" s="64">
        <f t="shared" si="17"/>
        <v>0</v>
      </c>
      <c r="BP45" s="64">
        <f t="shared" si="17"/>
        <v>0</v>
      </c>
      <c r="BQ45" s="203">
        <f t="shared" si="17"/>
        <v>0</v>
      </c>
      <c r="BR45" s="203">
        <f t="shared" si="17"/>
        <v>0</v>
      </c>
      <c r="BS45" s="64">
        <f t="shared" si="17"/>
        <v>0</v>
      </c>
      <c r="BT45" s="61">
        <f t="shared" si="17"/>
        <v>1</v>
      </c>
      <c r="BU45" s="61">
        <f t="shared" si="17"/>
        <v>529760</v>
      </c>
      <c r="BV45" s="59">
        <f t="shared" si="17"/>
        <v>1</v>
      </c>
      <c r="BW45" s="60">
        <f t="shared" si="17"/>
        <v>529760</v>
      </c>
    </row>
    <row r="46" spans="1:77" s="25" customFormat="1" ht="26.25" customHeight="1" outlineLevel="3">
      <c r="A46" s="204">
        <v>1</v>
      </c>
      <c r="B46" s="292" t="s">
        <v>90</v>
      </c>
      <c r="C46" s="292" t="s">
        <v>213</v>
      </c>
      <c r="D46" s="292" t="s">
        <v>214</v>
      </c>
      <c r="E46" s="293"/>
      <c r="F46" s="294"/>
      <c r="G46" s="294"/>
      <c r="H46" s="294"/>
      <c r="I46" s="294">
        <v>244258</v>
      </c>
      <c r="J46" s="295"/>
      <c r="K46" s="295"/>
      <c r="L46" s="296"/>
      <c r="M46" s="295"/>
      <c r="N46" s="295"/>
      <c r="O46" s="295"/>
      <c r="P46" s="295"/>
      <c r="Q46" s="118" t="s">
        <v>215</v>
      </c>
      <c r="R46" s="118" t="s">
        <v>211</v>
      </c>
      <c r="S46" s="130" t="s">
        <v>212</v>
      </c>
      <c r="T46" s="297"/>
      <c r="U46" s="295"/>
      <c r="V46" s="292"/>
      <c r="W46" s="294">
        <v>244489</v>
      </c>
      <c r="X46" s="298"/>
      <c r="Y46" s="298"/>
      <c r="Z46" s="298"/>
      <c r="AA46" s="299"/>
      <c r="AB46" s="299"/>
      <c r="AC46" s="56"/>
      <c r="AD46" s="49">
        <v>0</v>
      </c>
      <c r="AE46" s="50">
        <f>AD46*12</f>
        <v>0</v>
      </c>
      <c r="AF46" s="50">
        <f>AD46*3</f>
        <v>0</v>
      </c>
      <c r="AG46" s="50">
        <f>AD46*3</f>
        <v>0</v>
      </c>
      <c r="AH46" s="50">
        <f>AD46*3</f>
        <v>0</v>
      </c>
      <c r="AI46" s="50">
        <f>AD46*3</f>
        <v>0</v>
      </c>
      <c r="AJ46" s="50"/>
      <c r="AK46" s="53">
        <f>AD46+AJ46</f>
        <v>0</v>
      </c>
      <c r="AL46" s="215"/>
      <c r="AM46" s="49"/>
      <c r="AN46" s="215"/>
      <c r="AO46" s="216"/>
      <c r="AP46" s="216">
        <v>0</v>
      </c>
      <c r="AQ46" s="56"/>
      <c r="AR46" s="216">
        <f>AJ46+AL46+AO46+AP46</f>
        <v>0</v>
      </c>
      <c r="AS46" s="216">
        <v>0</v>
      </c>
      <c r="AT46" s="216">
        <f>AR46*3</f>
        <v>0</v>
      </c>
      <c r="AU46" s="216">
        <f>AR46*3</f>
        <v>0</v>
      </c>
      <c r="AV46" s="216">
        <v>0</v>
      </c>
      <c r="AW46" s="216">
        <f>AR46*3</f>
        <v>0</v>
      </c>
      <c r="AX46" s="56"/>
      <c r="AY46" s="49">
        <v>0</v>
      </c>
      <c r="AZ46" s="56"/>
      <c r="BA46" s="49"/>
      <c r="BB46" s="56"/>
      <c r="BC46" s="49"/>
      <c r="BD46" s="56"/>
      <c r="BE46" s="49"/>
      <c r="BF46" s="56"/>
      <c r="BG46" s="49"/>
      <c r="BH46" s="56"/>
      <c r="BI46" s="49"/>
      <c r="BJ46" s="56">
        <v>1</v>
      </c>
      <c r="BK46" s="49">
        <f>190887+33000</f>
        <v>223887</v>
      </c>
      <c r="BL46" s="56">
        <v>1</v>
      </c>
      <c r="BM46" s="49">
        <v>119007.23</v>
      </c>
      <c r="BN46" s="51"/>
      <c r="BO46" s="51"/>
      <c r="BP46" s="51"/>
      <c r="BQ46" s="238"/>
      <c r="BR46" s="238"/>
      <c r="BS46" s="51"/>
      <c r="BT46" s="50">
        <v>1</v>
      </c>
      <c r="BU46" s="50">
        <f>AI46+AW46-BM46+BI46+AY46+BA46+BC46+BE46+BG46+BK46+AF46+AG46+AH46+AT46+AU46+AV46</f>
        <v>104879.77</v>
      </c>
      <c r="BV46" s="56">
        <v>1</v>
      </c>
      <c r="BW46" s="49">
        <f>ROUND(BU46,2)</f>
        <v>104879.77</v>
      </c>
    </row>
    <row r="47" spans="1:77" s="71" customFormat="1" ht="26.25" customHeight="1" outlineLevel="1">
      <c r="A47" s="217"/>
      <c r="B47" s="300"/>
      <c r="C47" s="300"/>
      <c r="D47" s="300"/>
      <c r="E47" s="301"/>
      <c r="F47" s="302"/>
      <c r="G47" s="302"/>
      <c r="H47" s="302"/>
      <c r="I47" s="302"/>
      <c r="J47" s="303"/>
      <c r="K47" s="303"/>
      <c r="L47" s="304"/>
      <c r="M47" s="303"/>
      <c r="N47" s="303"/>
      <c r="O47" s="303"/>
      <c r="P47" s="303"/>
      <c r="Q47" s="223"/>
      <c r="R47" s="223"/>
      <c r="S47" s="305" t="s">
        <v>239</v>
      </c>
      <c r="T47" s="306"/>
      <c r="U47" s="303"/>
      <c r="V47" s="300"/>
      <c r="W47" s="302"/>
      <c r="X47" s="307"/>
      <c r="Y47" s="307"/>
      <c r="Z47" s="307"/>
      <c r="AA47" s="308"/>
      <c r="AB47" s="308"/>
      <c r="AC47" s="59">
        <f>SUBTOTAL(9,AC46:AC46)</f>
        <v>0</v>
      </c>
      <c r="AD47" s="60">
        <f>SUBTOTAL(9,AD46:AD46)</f>
        <v>0</v>
      </c>
      <c r="AE47" s="61"/>
      <c r="AF47" s="61">
        <f>SUBTOTAL(9,AF46:AF46)</f>
        <v>0</v>
      </c>
      <c r="AG47" s="61">
        <f>SUBTOTAL(9,AG46:AG46)</f>
        <v>0</v>
      </c>
      <c r="AH47" s="61">
        <f>SUBTOTAL(9,AH46:AH46)</f>
        <v>0</v>
      </c>
      <c r="AI47" s="61">
        <f>SUBTOTAL(9,AI46:AI46)</f>
        <v>0</v>
      </c>
      <c r="AJ47" s="61"/>
      <c r="AK47" s="69"/>
      <c r="AL47" s="229"/>
      <c r="AM47" s="60"/>
      <c r="AN47" s="229"/>
      <c r="AO47" s="230"/>
      <c r="AP47" s="230"/>
      <c r="AQ47" s="59">
        <f>SUBTOTAL(9,AQ46:AQ46)</f>
        <v>0</v>
      </c>
      <c r="AR47" s="230">
        <f>SUBTOTAL(9,AR46:AR46)</f>
        <v>0</v>
      </c>
      <c r="AS47" s="230"/>
      <c r="AT47" s="230">
        <f t="shared" ref="AT47:BW47" si="18">SUBTOTAL(9,AT46:AT46)</f>
        <v>0</v>
      </c>
      <c r="AU47" s="230">
        <f t="shared" si="18"/>
        <v>0</v>
      </c>
      <c r="AV47" s="230">
        <f t="shared" si="18"/>
        <v>0</v>
      </c>
      <c r="AW47" s="230">
        <f t="shared" si="18"/>
        <v>0</v>
      </c>
      <c r="AX47" s="59">
        <f t="shared" si="18"/>
        <v>0</v>
      </c>
      <c r="AY47" s="60">
        <f t="shared" si="18"/>
        <v>0</v>
      </c>
      <c r="AZ47" s="59">
        <f t="shared" si="18"/>
        <v>0</v>
      </c>
      <c r="BA47" s="60">
        <f t="shared" si="18"/>
        <v>0</v>
      </c>
      <c r="BB47" s="59">
        <f t="shared" si="18"/>
        <v>0</v>
      </c>
      <c r="BC47" s="60">
        <f t="shared" si="18"/>
        <v>0</v>
      </c>
      <c r="BD47" s="59">
        <f t="shared" si="18"/>
        <v>0</v>
      </c>
      <c r="BE47" s="60">
        <f t="shared" si="18"/>
        <v>0</v>
      </c>
      <c r="BF47" s="59">
        <f t="shared" si="18"/>
        <v>0</v>
      </c>
      <c r="BG47" s="60">
        <f t="shared" si="18"/>
        <v>0</v>
      </c>
      <c r="BH47" s="59">
        <f t="shared" si="18"/>
        <v>0</v>
      </c>
      <c r="BI47" s="60">
        <f t="shared" si="18"/>
        <v>0</v>
      </c>
      <c r="BJ47" s="59">
        <f t="shared" si="18"/>
        <v>1</v>
      </c>
      <c r="BK47" s="60">
        <f t="shared" si="18"/>
        <v>223887</v>
      </c>
      <c r="BL47" s="59">
        <f t="shared" si="18"/>
        <v>1</v>
      </c>
      <c r="BM47" s="60">
        <f t="shared" si="18"/>
        <v>119007.23</v>
      </c>
      <c r="BN47" s="64">
        <f t="shared" si="18"/>
        <v>0</v>
      </c>
      <c r="BO47" s="64">
        <f t="shared" si="18"/>
        <v>0</v>
      </c>
      <c r="BP47" s="64">
        <f t="shared" si="18"/>
        <v>0</v>
      </c>
      <c r="BQ47" s="203">
        <f t="shared" si="18"/>
        <v>0</v>
      </c>
      <c r="BR47" s="203">
        <f t="shared" si="18"/>
        <v>0</v>
      </c>
      <c r="BS47" s="64">
        <f t="shared" si="18"/>
        <v>0</v>
      </c>
      <c r="BT47" s="61">
        <f t="shared" si="18"/>
        <v>1</v>
      </c>
      <c r="BU47" s="61">
        <f t="shared" si="18"/>
        <v>104879.77</v>
      </c>
      <c r="BV47" s="59">
        <f t="shared" si="18"/>
        <v>1</v>
      </c>
      <c r="BW47" s="60">
        <f t="shared" si="18"/>
        <v>104879.77</v>
      </c>
    </row>
    <row r="48" spans="1:77" s="25" customFormat="1" ht="26.25" customHeight="1" outlineLevel="3">
      <c r="A48" s="204">
        <v>1</v>
      </c>
      <c r="B48" s="247" t="s">
        <v>120</v>
      </c>
      <c r="C48" s="247" t="s">
        <v>196</v>
      </c>
      <c r="D48" s="247" t="s">
        <v>197</v>
      </c>
      <c r="E48" s="248"/>
      <c r="F48" s="249"/>
      <c r="G48" s="249"/>
      <c r="H48" s="249"/>
      <c r="I48" s="309">
        <v>244511</v>
      </c>
      <c r="J48" s="247"/>
      <c r="K48" s="247"/>
      <c r="L48" s="250"/>
      <c r="M48" s="247"/>
      <c r="N48" s="247"/>
      <c r="O48" s="247"/>
      <c r="P48" s="247"/>
      <c r="Q48" s="124" t="s">
        <v>198</v>
      </c>
      <c r="R48" s="124" t="s">
        <v>199</v>
      </c>
      <c r="S48" s="124" t="s">
        <v>200</v>
      </c>
      <c r="T48" s="251"/>
      <c r="U48" s="251" t="s">
        <v>89</v>
      </c>
      <c r="V48" s="251"/>
      <c r="W48" s="252"/>
      <c r="X48" s="45"/>
      <c r="Y48" s="45"/>
      <c r="Z48" s="45"/>
      <c r="AA48" s="252"/>
      <c r="AB48" s="253"/>
      <c r="AC48" s="56"/>
      <c r="AD48" s="51"/>
      <c r="AE48" s="51">
        <f>AD48*12</f>
        <v>0</v>
      </c>
      <c r="AF48" s="51">
        <f>AD48*3</f>
        <v>0</v>
      </c>
      <c r="AG48" s="51">
        <f>AD48*3</f>
        <v>0</v>
      </c>
      <c r="AH48" s="51">
        <f>AD48*3</f>
        <v>0</v>
      </c>
      <c r="AI48" s="51">
        <f>AD48*3</f>
        <v>0</v>
      </c>
      <c r="AJ48" s="51"/>
      <c r="AK48" s="53">
        <f>AD48+AJ48</f>
        <v>0</v>
      </c>
      <c r="AL48" s="52"/>
      <c r="AM48" s="54"/>
      <c r="AN48" s="52"/>
      <c r="AO48" s="52"/>
      <c r="AP48" s="52">
        <v>0</v>
      </c>
      <c r="AQ48" s="56"/>
      <c r="AR48" s="52">
        <f>AJ48+AL48+AO48+AP48</f>
        <v>0</v>
      </c>
      <c r="AS48" s="52">
        <f>AR48*12</f>
        <v>0</v>
      </c>
      <c r="AT48" s="52">
        <f>AR48*3</f>
        <v>0</v>
      </c>
      <c r="AU48" s="52">
        <f>AR48*3</f>
        <v>0</v>
      </c>
      <c r="AV48" s="52">
        <f>AR48*3</f>
        <v>0</v>
      </c>
      <c r="AW48" s="52">
        <f>AR48*3</f>
        <v>0</v>
      </c>
      <c r="AX48" s="56"/>
      <c r="AY48" s="51"/>
      <c r="AZ48" s="56"/>
      <c r="BA48" s="51"/>
      <c r="BB48" s="56"/>
      <c r="BC48" s="51"/>
      <c r="BD48" s="56"/>
      <c r="BE48" s="51"/>
      <c r="BF48" s="56">
        <v>1</v>
      </c>
      <c r="BG48" s="51">
        <v>513940</v>
      </c>
      <c r="BH48" s="56"/>
      <c r="BI48" s="51"/>
      <c r="BJ48" s="56"/>
      <c r="BK48" s="51"/>
      <c r="BL48" s="56"/>
      <c r="BM48" s="54"/>
      <c r="BN48" s="51"/>
      <c r="BO48" s="51"/>
      <c r="BP48" s="51"/>
      <c r="BQ48" s="238"/>
      <c r="BR48" s="238"/>
      <c r="BS48" s="51"/>
      <c r="BT48" s="50">
        <v>1</v>
      </c>
      <c r="BU48" s="50">
        <f>AI48+AW48-BM48+BI48+AY48+BA48+BC48+BE48+BG48+BK48+AF48+AG48+AH48+AT48+AU48+AV48</f>
        <v>513940</v>
      </c>
      <c r="BV48" s="56">
        <v>1</v>
      </c>
      <c r="BW48" s="49">
        <f>ROUND(BU48,2)</f>
        <v>513940</v>
      </c>
      <c r="BX48" s="23"/>
      <c r="BY48" s="23"/>
    </row>
    <row r="49" spans="1:77" s="71" customFormat="1" ht="26.25" customHeight="1" outlineLevel="1">
      <c r="A49" s="217"/>
      <c r="B49" s="254"/>
      <c r="C49" s="254"/>
      <c r="D49" s="254"/>
      <c r="E49" s="255"/>
      <c r="F49" s="256"/>
      <c r="G49" s="256"/>
      <c r="H49" s="256"/>
      <c r="I49" s="310"/>
      <c r="J49" s="254"/>
      <c r="K49" s="254"/>
      <c r="L49" s="257"/>
      <c r="M49" s="254"/>
      <c r="N49" s="254"/>
      <c r="O49" s="254"/>
      <c r="P49" s="254"/>
      <c r="Q49" s="267"/>
      <c r="R49" s="267"/>
      <c r="S49" s="267" t="s">
        <v>240</v>
      </c>
      <c r="T49" s="259"/>
      <c r="U49" s="259"/>
      <c r="V49" s="259"/>
      <c r="W49" s="260"/>
      <c r="X49" s="67"/>
      <c r="Y49" s="67"/>
      <c r="Z49" s="67"/>
      <c r="AA49" s="260"/>
      <c r="AB49" s="261"/>
      <c r="AC49" s="59">
        <f>SUBTOTAL(9,AC48:AC48)</f>
        <v>0</v>
      </c>
      <c r="AD49" s="64">
        <f>SUBTOTAL(9,AD48:AD48)</f>
        <v>0</v>
      </c>
      <c r="AE49" s="64"/>
      <c r="AF49" s="64">
        <f>SUBTOTAL(9,AF48:AF48)</f>
        <v>0</v>
      </c>
      <c r="AG49" s="64">
        <f>SUBTOTAL(9,AG48:AG48)</f>
        <v>0</v>
      </c>
      <c r="AH49" s="64">
        <f>SUBTOTAL(9,AH48:AH48)</f>
        <v>0</v>
      </c>
      <c r="AI49" s="64">
        <f>SUBTOTAL(9,AI48:AI48)</f>
        <v>0</v>
      </c>
      <c r="AJ49" s="64"/>
      <c r="AK49" s="69"/>
      <c r="AL49" s="68"/>
      <c r="AM49" s="70"/>
      <c r="AN49" s="68"/>
      <c r="AO49" s="68"/>
      <c r="AP49" s="68"/>
      <c r="AQ49" s="59">
        <f>SUBTOTAL(9,AQ48:AQ48)</f>
        <v>0</v>
      </c>
      <c r="AR49" s="68">
        <f>SUBTOTAL(9,AR48:AR48)</f>
        <v>0</v>
      </c>
      <c r="AS49" s="68"/>
      <c r="AT49" s="68">
        <f t="shared" ref="AT49:BW49" si="19">SUBTOTAL(9,AT48:AT48)</f>
        <v>0</v>
      </c>
      <c r="AU49" s="68">
        <f t="shared" si="19"/>
        <v>0</v>
      </c>
      <c r="AV49" s="68">
        <f t="shared" si="19"/>
        <v>0</v>
      </c>
      <c r="AW49" s="68">
        <f t="shared" si="19"/>
        <v>0</v>
      </c>
      <c r="AX49" s="59">
        <f t="shared" si="19"/>
        <v>0</v>
      </c>
      <c r="AY49" s="64">
        <f t="shared" si="19"/>
        <v>0</v>
      </c>
      <c r="AZ49" s="59">
        <f t="shared" si="19"/>
        <v>0</v>
      </c>
      <c r="BA49" s="64">
        <f t="shared" si="19"/>
        <v>0</v>
      </c>
      <c r="BB49" s="59">
        <f t="shared" si="19"/>
        <v>0</v>
      </c>
      <c r="BC49" s="64">
        <f t="shared" si="19"/>
        <v>0</v>
      </c>
      <c r="BD49" s="59">
        <f t="shared" si="19"/>
        <v>0</v>
      </c>
      <c r="BE49" s="64">
        <f t="shared" si="19"/>
        <v>0</v>
      </c>
      <c r="BF49" s="59">
        <f t="shared" si="19"/>
        <v>1</v>
      </c>
      <c r="BG49" s="64">
        <f t="shared" si="19"/>
        <v>513940</v>
      </c>
      <c r="BH49" s="59">
        <f t="shared" si="19"/>
        <v>0</v>
      </c>
      <c r="BI49" s="64">
        <f t="shared" si="19"/>
        <v>0</v>
      </c>
      <c r="BJ49" s="59">
        <f t="shared" si="19"/>
        <v>0</v>
      </c>
      <c r="BK49" s="64">
        <f t="shared" si="19"/>
        <v>0</v>
      </c>
      <c r="BL49" s="59">
        <f t="shared" si="19"/>
        <v>0</v>
      </c>
      <c r="BM49" s="70">
        <f t="shared" si="19"/>
        <v>0</v>
      </c>
      <c r="BN49" s="64">
        <f t="shared" si="19"/>
        <v>0</v>
      </c>
      <c r="BO49" s="64">
        <f t="shared" si="19"/>
        <v>0</v>
      </c>
      <c r="BP49" s="64">
        <f t="shared" si="19"/>
        <v>0</v>
      </c>
      <c r="BQ49" s="203">
        <f t="shared" si="19"/>
        <v>0</v>
      </c>
      <c r="BR49" s="203">
        <f t="shared" si="19"/>
        <v>0</v>
      </c>
      <c r="BS49" s="64">
        <f t="shared" si="19"/>
        <v>0</v>
      </c>
      <c r="BT49" s="61">
        <f t="shared" si="19"/>
        <v>1</v>
      </c>
      <c r="BU49" s="61">
        <f t="shared" si="19"/>
        <v>513940</v>
      </c>
      <c r="BV49" s="59">
        <f t="shared" si="19"/>
        <v>1</v>
      </c>
      <c r="BW49" s="60">
        <f t="shared" si="19"/>
        <v>513940</v>
      </c>
      <c r="BX49" s="57"/>
      <c r="BY49" s="57"/>
    </row>
    <row r="50" spans="1:77" s="77" customFormat="1" ht="26.25" customHeight="1" thickBot="1">
      <c r="A50" s="311"/>
      <c r="B50" s="312"/>
      <c r="C50" s="312"/>
      <c r="D50" s="312"/>
      <c r="E50" s="313"/>
      <c r="F50" s="314"/>
      <c r="G50" s="314"/>
      <c r="H50" s="314"/>
      <c r="I50" s="315"/>
      <c r="J50" s="312"/>
      <c r="K50" s="312"/>
      <c r="L50" s="316"/>
      <c r="M50" s="312"/>
      <c r="N50" s="312"/>
      <c r="O50" s="312"/>
      <c r="P50" s="312"/>
      <c r="Q50" s="317"/>
      <c r="R50" s="317"/>
      <c r="S50" s="317" t="s">
        <v>241</v>
      </c>
      <c r="T50" s="318"/>
      <c r="U50" s="318"/>
      <c r="V50" s="318"/>
      <c r="W50" s="319"/>
      <c r="X50" s="320"/>
      <c r="Y50" s="320"/>
      <c r="Z50" s="320"/>
      <c r="AA50" s="319"/>
      <c r="AB50" s="321"/>
      <c r="AC50" s="72">
        <f>SUBTOTAL(9,AC8:AC48)</f>
        <v>6</v>
      </c>
      <c r="AD50" s="73">
        <f>SUBTOTAL(9,AD8:AD48)</f>
        <v>48357.8</v>
      </c>
      <c r="AE50" s="73"/>
      <c r="AF50" s="73">
        <f>SUBTOTAL(9,AF8:AF48)</f>
        <v>17148</v>
      </c>
      <c r="AG50" s="73">
        <f>SUBTOTAL(9,AG8:AG48)</f>
        <v>17148</v>
      </c>
      <c r="AH50" s="73">
        <f>SUBTOTAL(9,AH8:AH48)</f>
        <v>45871.199999999997</v>
      </c>
      <c r="AI50" s="73">
        <f>SUBTOTAL(9,AI8:AI48)</f>
        <v>145073.4</v>
      </c>
      <c r="AJ50" s="73"/>
      <c r="AK50" s="322"/>
      <c r="AL50" s="323"/>
      <c r="AM50" s="324"/>
      <c r="AN50" s="323"/>
      <c r="AO50" s="323"/>
      <c r="AP50" s="323"/>
      <c r="AQ50" s="72">
        <f>SUBTOTAL(9,AQ8:AQ48)</f>
        <v>5</v>
      </c>
      <c r="AR50" s="323">
        <f>SUBTOTAL(9,AR8:AR48)</f>
        <v>18240.2</v>
      </c>
      <c r="AS50" s="323"/>
      <c r="AT50" s="323">
        <f t="shared" ref="AT50:BW50" si="20">SUBTOTAL(9,AT8:AT48)</f>
        <v>15852</v>
      </c>
      <c r="AU50" s="323">
        <f t="shared" si="20"/>
        <v>15852</v>
      </c>
      <c r="AV50" s="323">
        <f t="shared" si="20"/>
        <v>20128.8</v>
      </c>
      <c r="AW50" s="323">
        <f t="shared" si="20"/>
        <v>54720.6</v>
      </c>
      <c r="AX50" s="72">
        <f t="shared" si="20"/>
        <v>7</v>
      </c>
      <c r="AY50" s="73">
        <f t="shared" si="20"/>
        <v>728565</v>
      </c>
      <c r="AZ50" s="72">
        <f t="shared" si="20"/>
        <v>2</v>
      </c>
      <c r="BA50" s="73">
        <f t="shared" si="20"/>
        <v>400000</v>
      </c>
      <c r="BB50" s="72">
        <f t="shared" si="20"/>
        <v>1</v>
      </c>
      <c r="BC50" s="73">
        <f t="shared" si="20"/>
        <v>29817.5</v>
      </c>
      <c r="BD50" s="72">
        <f t="shared" si="20"/>
        <v>2</v>
      </c>
      <c r="BE50" s="73">
        <f t="shared" si="20"/>
        <v>1044260</v>
      </c>
      <c r="BF50" s="72">
        <f t="shared" si="20"/>
        <v>5</v>
      </c>
      <c r="BG50" s="73">
        <f t="shared" si="20"/>
        <v>2377812</v>
      </c>
      <c r="BH50" s="72">
        <f t="shared" si="20"/>
        <v>2</v>
      </c>
      <c r="BI50" s="73">
        <f t="shared" si="20"/>
        <v>143000</v>
      </c>
      <c r="BJ50" s="72">
        <f t="shared" si="20"/>
        <v>5</v>
      </c>
      <c r="BK50" s="73">
        <f t="shared" si="20"/>
        <v>1255458</v>
      </c>
      <c r="BL50" s="72">
        <f t="shared" si="20"/>
        <v>5</v>
      </c>
      <c r="BM50" s="324">
        <f t="shared" si="20"/>
        <v>333647.46999999997</v>
      </c>
      <c r="BN50" s="73">
        <f t="shared" si="20"/>
        <v>0</v>
      </c>
      <c r="BO50" s="73">
        <f t="shared" si="20"/>
        <v>0</v>
      </c>
      <c r="BP50" s="73">
        <f t="shared" si="20"/>
        <v>0</v>
      </c>
      <c r="BQ50" s="325">
        <f t="shared" si="20"/>
        <v>0</v>
      </c>
      <c r="BR50" s="325">
        <f t="shared" si="20"/>
        <v>0</v>
      </c>
      <c r="BS50" s="73">
        <f t="shared" si="20"/>
        <v>0</v>
      </c>
      <c r="BT50" s="74">
        <f t="shared" si="20"/>
        <v>23</v>
      </c>
      <c r="BU50" s="74">
        <f t="shared" si="20"/>
        <v>5977059.0299999993</v>
      </c>
      <c r="BV50" s="72">
        <f t="shared" si="20"/>
        <v>23</v>
      </c>
      <c r="BW50" s="75">
        <f t="shared" si="20"/>
        <v>5977059.0299999993</v>
      </c>
      <c r="BX50" s="76"/>
      <c r="BY50" s="76"/>
    </row>
    <row r="51" spans="1:77" ht="23.25" customHeight="1" thickTop="1"/>
  </sheetData>
  <sheetProtection algorithmName="SHA-512" hashValue="lp6wgNYi7078Ne8E1nvC6WnnRpCh3IX5Hz07pslqd5bPnCjYFrbBthQhMLaxJWQkeDrHQechISEbnZPHO274yQ==" saltValue="s4+TS7+8pMDWnNA0JL/rRQ==" spinCount="100000" sheet="1" objects="1" scenarios="1"/>
  <mergeCells count="32">
    <mergeCell ref="BN5:BO5"/>
    <mergeCell ref="BP5:BQ5"/>
    <mergeCell ref="BR5:BS5"/>
    <mergeCell ref="BT5:BU5"/>
    <mergeCell ref="A1:BW1"/>
    <mergeCell ref="A2:BW2"/>
    <mergeCell ref="AC4:AD4"/>
    <mergeCell ref="AJ4:AP4"/>
    <mergeCell ref="AQ4:AR4"/>
    <mergeCell ref="AX4:AY4"/>
    <mergeCell ref="AZ4:BA4"/>
    <mergeCell ref="BB4:BC4"/>
    <mergeCell ref="BD4:BE4"/>
    <mergeCell ref="BF4:BG4"/>
    <mergeCell ref="BP4:BQ4"/>
    <mergeCell ref="BR4:BS4"/>
    <mergeCell ref="BV5:BW5"/>
    <mergeCell ref="BT4:BU4"/>
    <mergeCell ref="BV4:BW4"/>
    <mergeCell ref="AC5:AD5"/>
    <mergeCell ref="AQ5:AR5"/>
    <mergeCell ref="AX5:AY5"/>
    <mergeCell ref="AZ5:BA5"/>
    <mergeCell ref="BB5:BC5"/>
    <mergeCell ref="BD5:BE5"/>
    <mergeCell ref="BF5:BG5"/>
    <mergeCell ref="BJ5:BK5"/>
    <mergeCell ref="BH4:BI5"/>
    <mergeCell ref="BJ4:BK4"/>
    <mergeCell ref="BL4:BM4"/>
    <mergeCell ref="BN4:BO4"/>
    <mergeCell ref="BL5:BM5"/>
  </mergeCells>
  <conditionalFormatting sqref="E42:E43">
    <cfRule type="duplicateValues" dxfId="1" priority="8"/>
  </conditionalFormatting>
  <conditionalFormatting sqref="E44:E45">
    <cfRule type="duplicateValues" dxfId="0" priority="7"/>
  </conditionalFormatting>
  <pageMargins left="0.55118110236220474" right="0.15748031496062992" top="0.43307086614173229" bottom="0.35433070866141736" header="0.31496062992125984" footer="0.31496062992125984"/>
  <pageSetup paperSize="5" scale="41" orientation="landscape" r:id="rId1"/>
  <headerFooter>
    <oddFooter>&amp;C&amp;P/&amp;N</oddFooter>
  </headerFooter>
  <rowBreaks count="18" manualBreakCount="18">
    <brk id="9" max="74" man="1"/>
    <brk id="14" max="74" man="1"/>
    <brk id="16" max="74" man="1"/>
    <brk id="18" max="74" man="1"/>
    <brk id="20" max="74" man="1"/>
    <brk id="23" max="74" man="1"/>
    <brk id="25" max="74" man="1"/>
    <brk id="27" max="74" man="1"/>
    <brk id="29" max="74" man="1"/>
    <brk id="31" max="74" man="1"/>
    <brk id="33" max="74" man="1"/>
    <brk id="35" max="74" man="1"/>
    <brk id="37" max="74" man="1"/>
    <brk id="39" max="74" man="1"/>
    <brk id="41" max="74" man="1"/>
    <brk id="43" max="74" man="1"/>
    <brk id="45" max="74" man="1"/>
    <brk id="47" max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บัญชี (สรุป จังหวัด)</vt:lpstr>
      <vt:lpstr>บัญชีรายชื่อ </vt:lpstr>
      <vt:lpstr>'บัญชี (สรุป จังหวัด)'!Print_Area</vt:lpstr>
      <vt:lpstr>'บัญชีรายชื่อ '!Print_Area</vt:lpstr>
      <vt:lpstr>'บัญชี (สรุป จังหวัด)'!Print_Titles</vt:lpstr>
      <vt:lpstr>'บัญชีรายชื่อ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Nun_Pensionfund</dc:creator>
  <cp:lastModifiedBy>Nun_Pensionfund</cp:lastModifiedBy>
  <cp:lastPrinted>2026-09-08T10:08:56Z</cp:lastPrinted>
  <dcterms:created xsi:type="dcterms:W3CDTF">2026-07-03T09:57:45Z</dcterms:created>
  <dcterms:modified xsi:type="dcterms:W3CDTF">2026-09-08T10:09:40Z</dcterms:modified>
</cp:coreProperties>
</file>