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tabRatio="846" firstSheet="7" activeTab="18"/>
  </bookViews>
  <sheets>
    <sheet name="งบกลาง" sheetId="1" r:id="rId1"/>
    <sheet name="บริหารทั่วไป" sheetId="2" r:id="rId2"/>
    <sheet name="รักษาความสงบ" sheetId="3" r:id="rId3"/>
    <sheet name="การศึกษา" sheetId="4" r:id="rId4"/>
    <sheet name="สาธารณสุข" sheetId="5" r:id="rId5"/>
    <sheet name="สังคมสงเคราะห์" sheetId="6" r:id="rId6"/>
    <sheet name="เคหะ" sheetId="7" r:id="rId7"/>
    <sheet name="เข้มแข็ง" sheetId="8" r:id="rId8"/>
    <sheet name="ศาสนา" sheetId="9" r:id="rId9"/>
    <sheet name="โยธา" sheetId="10" r:id="rId10"/>
    <sheet name="เกษตร" sheetId="11" r:id="rId11"/>
    <sheet name="พาณิชย์" sheetId="12" r:id="rId12"/>
    <sheet name="แผนงานรวม" sheetId="13" r:id="rId13"/>
    <sheet name="เงินสะสม" sheetId="14" r:id="rId14"/>
    <sheet name="สำรองเงินสะสม" sheetId="15" r:id="rId15"/>
    <sheet name="เงินกู้" sheetId="16" r:id="rId16"/>
    <sheet name="จ่ายจากรายรับ" sheetId="17" r:id="rId17"/>
    <sheet name="จ่ายจากเงินสะสม2" sheetId="18" r:id="rId18"/>
    <sheet name="จ่ายจากเงินทุนสะสม2" sheetId="19" r:id="rId19"/>
    <sheet name="จ่ายจากสำรองเงินกู้ (3)" sheetId="20" r:id="rId20"/>
    <sheet name="Sheet1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/>
  <calcPr fullCalcOnLoad="1"/>
</workbook>
</file>

<file path=xl/sharedStrings.xml><?xml version="1.0" encoding="utf-8"?>
<sst xmlns="http://schemas.openxmlformats.org/spreadsheetml/2006/main" count="990" uniqueCount="206">
  <si>
    <t>เทศบาลตำบลบัลลังก์</t>
  </si>
  <si>
    <t>งบ</t>
  </si>
  <si>
    <t>หมวด</t>
  </si>
  <si>
    <t>แหล่งเงิน</t>
  </si>
  <si>
    <t>ประมาณการ</t>
  </si>
  <si>
    <t>งบกลาง</t>
  </si>
  <si>
    <t>รวม</t>
  </si>
  <si>
    <t>งบประมาณ</t>
  </si>
  <si>
    <t>เงินอุดหนุน</t>
  </si>
  <si>
    <t>เงินอุดหนุนทั่วไประบุวัตถุประสงค์</t>
  </si>
  <si>
    <t>หมายเหตุ  ระบุเงินงบประมาณหรือเงินอุดหนุนวัตถุประสงค์/เฉพาะกิจ</t>
  </si>
  <si>
    <t>งานบริหารทั่วไป</t>
  </si>
  <si>
    <t>งานวางแผนสถิติและ</t>
  </si>
  <si>
    <t>วิชาการ</t>
  </si>
  <si>
    <t>งานบริหารงานคลัง</t>
  </si>
  <si>
    <t>งบบุคลากร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</si>
  <si>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</si>
  <si>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</si>
  <si>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</si>
  <si>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</si>
  <si>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</si>
  <si>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</si>
  <si>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ค่าครุภณฑ์</t>
  </si>
  <si>
    <t>ค่าที่ดินและสิ่งก่อสร้าง</t>
  </si>
  <si>
    <t>รายจ่ายอื่น</t>
  </si>
  <si>
    <t>งบดำเนินการ</t>
  </si>
  <si>
    <t>งบลงทุน</t>
  </si>
  <si>
    <t>งบรายจ่ายอื่น</t>
  </si>
  <si>
    <t>งบเงินอุดหนุน</t>
  </si>
  <si>
    <t>เกี่ยวกับการรักษา</t>
  </si>
  <si>
    <t>ความสงบภายใน</t>
  </si>
  <si>
    <t>งานเทศกิจ</t>
  </si>
  <si>
    <t>งานป้องกัน</t>
  </si>
  <si>
    <t>ฝ่ายพลเรือน</t>
  </si>
  <si>
    <t>และระงับอัคคภัย</t>
  </si>
  <si>
    <t>เงินอุดหนุนเฉพาะกิจ</t>
  </si>
  <si>
    <t>เกี่ยวกับ</t>
  </si>
  <si>
    <t>การศึกษา</t>
  </si>
  <si>
    <t>งานระดับก่อน</t>
  </si>
  <si>
    <t>วัยเรียนและ</t>
  </si>
  <si>
    <t>ประถมศึกษา</t>
  </si>
  <si>
    <t>งานระดับ</t>
  </si>
  <si>
    <t>มัธยมศึกษา</t>
  </si>
  <si>
    <t>งานศึกษาไม่</t>
  </si>
  <si>
    <t>กำหนดระดับ</t>
  </si>
  <si>
    <t>สาธารณสุข</t>
  </si>
  <si>
    <t>งาน</t>
  </si>
  <si>
    <t>โรงพยาบาล</t>
  </si>
  <si>
    <t>งานบริการ</t>
  </si>
  <si>
    <t>สาธารณสุขและ</t>
  </si>
  <si>
    <t>งานสาธารณสุขอื่น</t>
  </si>
  <si>
    <t>งานศูนย์</t>
  </si>
  <si>
    <t>บริการ</t>
  </si>
  <si>
    <t>เกี่ยวกับสังคมสงเคราะห์</t>
  </si>
  <si>
    <t>งานสวัสดิการสังคม</t>
  </si>
  <si>
    <t>และสังคมสงเคราะห์</t>
  </si>
  <si>
    <t>งานบริหาร</t>
  </si>
  <si>
    <t>ทั่วไปเกี่ยวกับ</t>
  </si>
  <si>
    <t>เคหะชุมขน</t>
  </si>
  <si>
    <t>งานไฟฟ้าถนน</t>
  </si>
  <si>
    <t>สวน</t>
  </si>
  <si>
    <t>สาธารณะ</t>
  </si>
  <si>
    <t>งานกำจัด</t>
  </si>
  <si>
    <t>ขยะมูลฝอย</t>
  </si>
  <si>
    <t>และสิ่งปฏิกูล</t>
  </si>
  <si>
    <t>บำบัด</t>
  </si>
  <si>
    <t>น้ำเสีย</t>
  </si>
  <si>
    <t>งานบริหารทั่วไปเกี่ยวกับ</t>
  </si>
  <si>
    <t>การสร้างความเข้มแข็งาของชุมชน</t>
  </si>
  <si>
    <t>งานส่งเสริมและสนับสนุน</t>
  </si>
  <si>
    <t>ความเข้มแข็งชุมขน</t>
  </si>
  <si>
    <t>เกี่ยวกับศาสนา</t>
  </si>
  <si>
    <t>วัฒนธรรมและ</t>
  </si>
  <si>
    <t>นันทนาการ</t>
  </si>
  <si>
    <t>งานกีฬาและ</t>
  </si>
  <si>
    <t>งานศาสนาและ</t>
  </si>
  <si>
    <t>วัฒนธรรมท้องถิ่น</t>
  </si>
  <si>
    <t>งานวิชาการ</t>
  </si>
  <si>
    <t>วางแผนและ</t>
  </si>
  <si>
    <t>ส่งเสริม</t>
  </si>
  <si>
    <t>การท่องเที่ยว</t>
  </si>
  <si>
    <t>อุตสาหกรรมและการโยธา</t>
  </si>
  <si>
    <t>งานก่อสร้างโครงสร้าง</t>
  </si>
  <si>
    <t>พื้นฐาน</t>
  </si>
  <si>
    <t>งานส่งเสริมการเกษตร</t>
  </si>
  <si>
    <t>งานอนุรักษ์แหล่งน้ำ</t>
  </si>
  <si>
    <t>และป่าไม้</t>
  </si>
  <si>
    <t>งานกิจการ</t>
  </si>
  <si>
    <t>ประปา</t>
  </si>
  <si>
    <t>ตลาดสด</t>
  </si>
  <si>
    <t>โรงฆ่าสัตว์</t>
  </si>
  <si>
    <t>รายจ่าย</t>
  </si>
  <si>
    <t>รายงานรายจ่ายในการดำเนินงานที่จ่ายจากเงินรายรับตามแผนงานรวม</t>
  </si>
  <si>
    <t>บริหารงาน</t>
  </si>
  <si>
    <t>ทั่วไป</t>
  </si>
  <si>
    <t>การรักษา</t>
  </si>
  <si>
    <t>ความ</t>
  </si>
  <si>
    <t>สงบภายใน</t>
  </si>
  <si>
    <t>สังคม</t>
  </si>
  <si>
    <t>สงเคราะห์</t>
  </si>
  <si>
    <t>สร้างความ</t>
  </si>
  <si>
    <t>เข้มแข็ง</t>
  </si>
  <si>
    <t>ของชุมชน</t>
  </si>
  <si>
    <t>การศาสนา</t>
  </si>
  <si>
    <t>วัฒนธรรม</t>
  </si>
  <si>
    <t>และนันทนาการ</t>
  </si>
  <si>
    <t>อุตสาหกรรม</t>
  </si>
  <si>
    <t>และการโยธา</t>
  </si>
  <si>
    <t>การเกษตร</t>
  </si>
  <si>
    <t>การ</t>
  </si>
  <si>
    <t>พาณิชย์</t>
  </si>
  <si>
    <t>เคหะและ</t>
  </si>
  <si>
    <t>ชุมชน</t>
  </si>
  <si>
    <t>แผนงาน</t>
  </si>
  <si>
    <t>รายงานรายจ่ายในการดำเนินงานที่จ่ายจากเงินสะสม</t>
  </si>
  <si>
    <t>รายงานรายจ่ายในการดำเนินงานที่จ่ายจากเงินทุนสำรองเงินสะสม</t>
  </si>
  <si>
    <t>รายงานรายจ่ายในการดำเนินงานที่จ่ายจากเงินกู้</t>
  </si>
  <si>
    <t>เทศบาลตำบลบัลลงก์</t>
  </si>
  <si>
    <t>รักษาความ</t>
  </si>
  <si>
    <t>รายการ</t>
  </si>
  <si>
    <t>เข้มแข็งของ</t>
  </si>
  <si>
    <t>เกษตร</t>
  </si>
  <si>
    <t>พานิชย์</t>
  </si>
  <si>
    <t>รายรับ</t>
  </si>
  <si>
    <t>รวมรายรับ</t>
  </si>
  <si>
    <t>.............................................</t>
  </si>
  <si>
    <t>งบแสดงผลการดำเนินงานจ่ายจากเงินรายรับ</t>
  </si>
  <si>
    <t>รายรับสูงกว่าหรือ(ต่ำกว่า)รายจ่าย</t>
  </si>
  <si>
    <t xml:space="preserve">เงินเดือน(ผ่ายการเมือง)    </t>
  </si>
  <si>
    <t>งบแสดงผลการดำเนินงานจ่ายจากเงินรายรับและเงินสะสม</t>
  </si>
  <si>
    <t>งบแสดงผลการดำเนินงานจ่ายจากเงินรายรับ  เงินสะสม  เงินทุนสำรองเงินสะสม   และเงินกู้</t>
  </si>
  <si>
    <t xml:space="preserve">ค่าที่ดินและสิ่งก่อสร้าง  </t>
  </si>
  <si>
    <t>รายงานรายจ่ายในการดำเนินงานที่จ่ายเงินรายรับตามแผนงาน  งบกลาง</t>
  </si>
  <si>
    <t>รายงานรายจ่ายในการดำเนินงานที่จ่ายเงินรายรับตามแผนงาน  บริหารงานทั่วไป</t>
  </si>
  <si>
    <t>รายงานรายจ่ายในการดำเนินงานที่จ่ายเงินรายรับตามแผนงาน  การรักษาความสงบภายใน</t>
  </si>
  <si>
    <t>รายงานรายจ่ายในการดำเนินงานที่จ่ายเงินรายรับตามแผนงาน  การศึกษา</t>
  </si>
  <si>
    <t>รายงานรายจ่ายในการดำเนินงานที่จ่ายเงินรายรับตามแผนงาน  สาธารณสุข</t>
  </si>
  <si>
    <t>รายงานรายจ่ายในการดำเนินงานที่จ่ายเงินรายรับตามแผนงาน  สังคมสงเคราะห์</t>
  </si>
  <si>
    <t>รายงานรายจ่ายในการดำเนินงานที่จ่ายเงินรายรับตามแผนงาน  เคหะและชุมชน</t>
  </si>
  <si>
    <t>รายงานรายจ่ายในการดำเนินงานที่จ่ายเงินรายรับตามแผนงาน  สร้างความเข้มแข็งของชุมชน</t>
  </si>
  <si>
    <t>รายงานรายจ่ายในการดำเนินงานที่จ่ายเงินรายรับตามแผนงาน  การศาสนาวัฒนธรรมและนันทนาการ</t>
  </si>
  <si>
    <t>รายงานรายจ่ายในการดำเนินงานที่จ่ายเงินรายรับตามแผนงาน  อุตสาหกรรมและการโยธา</t>
  </si>
  <si>
    <t>รายงานรายจ่ายในการดำเนินงานที่จ่ายเงินรายรับตามแผนงาน  การเกษตร</t>
  </si>
  <si>
    <t>รายงานรายจ่ายในการดำเนินงานที่จ่ายเงินรายรับตามแผนงาน  การพาณิชย์</t>
  </si>
  <si>
    <t xml:space="preserve">ค่าวัสดุ                 </t>
  </si>
  <si>
    <t xml:space="preserve">ค่าวัสดุ                  </t>
  </si>
  <si>
    <t>จ่ายจากเงิน</t>
  </si>
  <si>
    <t>รายจ่ายจาก</t>
  </si>
  <si>
    <t>เงินอุดหนุนระบุ</t>
  </si>
  <si>
    <t>วัตถุประสงค์/เฉพาะกิจ</t>
  </si>
  <si>
    <t xml:space="preserve">งบกลาง               </t>
  </si>
  <si>
    <t xml:space="preserve">เงินเดือน(ผ่ายประจำ)    </t>
  </si>
  <si>
    <t xml:space="preserve">ค่าใช้สอย                </t>
  </si>
  <si>
    <t xml:space="preserve">ค่าครุภัณฑ์ </t>
  </si>
  <si>
    <t xml:space="preserve">งบกลาง                  </t>
  </si>
  <si>
    <t xml:space="preserve">ค่าครุภัณฑ์   </t>
  </si>
  <si>
    <t xml:space="preserve">เงินอุดหนุนระบุวัตถุประสงค์(Matching  Fund) </t>
  </si>
  <si>
    <t>ตั้งแต่วันที่  1  ตุลาคม  2560  ถึง  วันที่  30  กันยายน  2561</t>
  </si>
  <si>
    <t>เงินอุดหนุนระบุวัตถุประสงค์/เฉพาะกิจ</t>
  </si>
  <si>
    <t>ภาษีอากร</t>
  </si>
  <si>
    <t>ค่าธรรมเนียมค่าปรับและค่าใบอนุญาต</t>
  </si>
  <si>
    <t>รายได้จากทรัยพ์สิน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</si>
  <si>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</si>
  <si>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</si>
  <si>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</si>
  <si>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</si>
  <si>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</si>
  <si>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จากเงิน</t>
  </si>
  <si>
    <t>สะสม</t>
  </si>
  <si>
    <t>เงินทุนสำรอง</t>
  </si>
  <si>
    <t>เงินสะสม</t>
  </si>
  <si>
    <t>จากเงินกู้</t>
  </si>
  <si>
    <t xml:space="preserve">...................................................   </t>
  </si>
  <si>
    <t xml:space="preserve">.................................................  </t>
  </si>
  <si>
    <t>(นางณัฐญาวีย์  งีสันเทียะ)</t>
  </si>
  <si>
    <t>รองปลัดเทศบาล  รักษาราชการแทน</t>
  </si>
  <si>
    <t>ผู้อำนวยการกองตลัง</t>
  </si>
  <si>
    <t>ว่าที่ร้อยตรี</t>
  </si>
  <si>
    <t>(ปราชญ์  เพียมะลัง)</t>
  </si>
  <si>
    <t>ปลัดเทศบาลตำบลบัลลังก์</t>
  </si>
  <si>
    <t>ร้อยตรี</t>
  </si>
  <si>
    <t>(ฐนนท์ธรณ์  กวีกิจรัตนา)</t>
  </si>
  <si>
    <t>นายกเทศมนตรีตำบลบัลลังก์</t>
  </si>
  <si>
    <t xml:space="preserve">งบแสดงผลการดำเนินงานจ่ายจากเงินรายรับ  เงินสะสม  และเงินทุนสำรองเงินสะสม   </t>
  </si>
  <si>
    <t>ตั้งแต่วันที่  1  ตุลาคม  2561  ถึง  วันที่  30  กันยายน  2562</t>
  </si>
  <si>
    <t>ตั้งแต่วันที่  1  ตุลาคม  256  ถึง  วันที่  30  กันยายน  2562</t>
  </si>
  <si>
    <t>ตั้งแต่วันที่  1  ตุลาคม  2561  ถึง  วันที่  31  มีนาคม  2562</t>
  </si>
  <si>
    <t>หน้า 20</t>
  </si>
  <si>
    <t>หน้า 21</t>
  </si>
  <si>
    <t>หน้า 22</t>
  </si>
  <si>
    <t>หน้า 23</t>
  </si>
  <si>
    <t>หน้า 24</t>
  </si>
  <si>
    <t>หน้า 25</t>
  </si>
  <si>
    <t>หน้า 26</t>
  </si>
  <si>
    <t>หน้า 27</t>
  </si>
  <si>
    <t>หน้า 28</t>
  </si>
  <si>
    <t>หน้า 29</t>
  </si>
  <si>
    <t>หน้า 30</t>
  </si>
  <si>
    <t>หน้า 31</t>
  </si>
  <si>
    <t>หน้า 32</t>
  </si>
  <si>
    <t>หน้า 33</t>
  </si>
  <si>
    <t>หน้า 34</t>
  </si>
  <si>
    <t>หน้า 35</t>
  </si>
  <si>
    <t>หน้า 36</t>
  </si>
  <si>
    <t>หน้า 37</t>
  </si>
  <si>
    <t>หน้า 38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</si>
</sst>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PSK"/>
      <family val="2"/>
    </font>
    <font>
      <sz val="12"/>
      <name val="Angsana New"/>
      <family val="1"/>
    </font>
    <font>
      <sz val="12"/>
      <name val="TH SarabunPSK"/>
      <family val="2"/>
    </font>
    <font>
      <b/>
      <sz val="10"/>
      <name val="TH SarabunPSK"/>
      <family val="2"/>
    </font>
    <font>
      <b/>
      <u val="single"/>
      <sz val="10"/>
      <name val="TH SarabunPSK"/>
      <family val="2"/>
    </font>
    <font>
      <sz val="10"/>
      <name val="TH SarabunPSK"/>
      <family val="2"/>
    </font>
    <font>
      <sz val="10"/>
      <name val="Angsana New"/>
      <family val="1"/>
    </font>
    <font>
      <sz val="9"/>
      <name val="TH SarabunPSK"/>
      <family val="2"/>
    </font>
    <font>
      <b/>
      <sz val="10"/>
      <name val="Angsana New"/>
      <family val="1"/>
    </font>
    <font>
      <b/>
      <sz val="8"/>
      <name val="TH SarabunPSK"/>
      <family val="2"/>
    </font>
    <font>
      <b/>
      <sz val="9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10"/>
      <color indexed="8"/>
      <name val="TH SarabunPSK"/>
      <family val="2"/>
    </font>
    <font>
      <sz val="10"/>
      <color indexed="10"/>
      <name val="TH SarabunPSK"/>
      <family val="2"/>
    </font>
    <font>
      <sz val="8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u val="single"/>
      <sz val="11"/>
      <color theme="1"/>
      <name val="TH SarabunPSK"/>
      <family val="2"/>
    </font>
    <font>
      <sz val="10"/>
      <color theme="1"/>
      <name val="TH SarabunPSK"/>
      <family val="2"/>
    </font>
    <font>
      <sz val="10"/>
      <color rgb="FFFF0000"/>
      <name val="TH SarabunPSK"/>
      <family val="2"/>
    </font>
    <font>
      <sz val="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21" xfId="0" applyFont="1" applyBorder="1" applyAlignment="1">
      <alignment horizontal="center"/>
    </xf>
    <xf numFmtId="43" fontId="58" fillId="0" borderId="16" xfId="42" applyFont="1" applyBorder="1" applyAlignment="1">
      <alignment/>
    </xf>
    <xf numFmtId="43" fontId="58" fillId="0" borderId="12" xfId="42" applyFont="1" applyBorder="1" applyAlignment="1">
      <alignment/>
    </xf>
    <xf numFmtId="43" fontId="58" fillId="0" borderId="17" xfId="42" applyFont="1" applyBorder="1" applyAlignment="1">
      <alignment/>
    </xf>
    <xf numFmtId="43" fontId="58" fillId="0" borderId="0" xfId="42" applyFont="1" applyBorder="1" applyAlignment="1">
      <alignment/>
    </xf>
    <xf numFmtId="43" fontId="58" fillId="0" borderId="10" xfId="0" applyNumberFormat="1" applyFont="1" applyBorder="1" applyAlignment="1">
      <alignment/>
    </xf>
    <xf numFmtId="0" fontId="59" fillId="0" borderId="16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43" fontId="58" fillId="0" borderId="18" xfId="42" applyFont="1" applyBorder="1" applyAlignment="1">
      <alignment/>
    </xf>
    <xf numFmtId="43" fontId="58" fillId="0" borderId="15" xfId="42" applyFont="1" applyBorder="1" applyAlignment="1">
      <alignment/>
    </xf>
    <xf numFmtId="43" fontId="58" fillId="0" borderId="10" xfId="42" applyFont="1" applyBorder="1" applyAlignment="1">
      <alignment/>
    </xf>
    <xf numFmtId="43" fontId="58" fillId="0" borderId="0" xfId="42" applyFont="1" applyAlignment="1">
      <alignment/>
    </xf>
    <xf numFmtId="0" fontId="59" fillId="0" borderId="17" xfId="0" applyFont="1" applyBorder="1" applyAlignment="1">
      <alignment horizontal="center"/>
    </xf>
    <xf numFmtId="0" fontId="60" fillId="0" borderId="16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8" xfId="0" applyFont="1" applyBorder="1" applyAlignment="1">
      <alignment/>
    </xf>
    <xf numFmtId="0" fontId="61" fillId="0" borderId="0" xfId="0" applyFont="1" applyAlignment="1">
      <alignment/>
    </xf>
    <xf numFmtId="0" fontId="62" fillId="0" borderId="16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1" fillId="0" borderId="11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2" xfId="0" applyFont="1" applyBorder="1" applyAlignment="1">
      <alignment/>
    </xf>
    <xf numFmtId="43" fontId="61" fillId="0" borderId="16" xfId="42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0" xfId="0" applyFont="1" applyBorder="1" applyAlignment="1">
      <alignment/>
    </xf>
    <xf numFmtId="43" fontId="61" fillId="0" borderId="17" xfId="42" applyFont="1" applyBorder="1" applyAlignment="1">
      <alignment/>
    </xf>
    <xf numFmtId="43" fontId="61" fillId="0" borderId="0" xfId="42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15" xfId="0" applyFont="1" applyBorder="1" applyAlignment="1">
      <alignment/>
    </xf>
    <xf numFmtId="43" fontId="61" fillId="0" borderId="18" xfId="42" applyFont="1" applyBorder="1" applyAlignment="1">
      <alignment/>
    </xf>
    <xf numFmtId="43" fontId="61" fillId="0" borderId="15" xfId="42" applyFont="1" applyBorder="1" applyAlignment="1">
      <alignment/>
    </xf>
    <xf numFmtId="0" fontId="61" fillId="0" borderId="19" xfId="0" applyFont="1" applyBorder="1" applyAlignment="1">
      <alignment/>
    </xf>
    <xf numFmtId="0" fontId="61" fillId="0" borderId="20" xfId="0" applyFont="1" applyBorder="1" applyAlignment="1">
      <alignment/>
    </xf>
    <xf numFmtId="43" fontId="61" fillId="0" borderId="10" xfId="42" applyFont="1" applyBorder="1" applyAlignment="1">
      <alignment/>
    </xf>
    <xf numFmtId="43" fontId="61" fillId="0" borderId="12" xfId="42" applyFont="1" applyBorder="1" applyAlignment="1">
      <alignment/>
    </xf>
    <xf numFmtId="0" fontId="63" fillId="0" borderId="0" xfId="0" applyFont="1" applyAlignment="1">
      <alignment/>
    </xf>
    <xf numFmtId="0" fontId="64" fillId="0" borderId="16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4" fillId="0" borderId="17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6" fillId="0" borderId="11" xfId="0" applyFont="1" applyBorder="1" applyAlignment="1">
      <alignment/>
    </xf>
    <xf numFmtId="0" fontId="64" fillId="0" borderId="0" xfId="0" applyFont="1" applyAlignment="1">
      <alignment/>
    </xf>
    <xf numFmtId="0" fontId="64" fillId="0" borderId="19" xfId="0" applyFont="1" applyBorder="1" applyAlignment="1">
      <alignment horizontal="center"/>
    </xf>
    <xf numFmtId="0" fontId="64" fillId="0" borderId="25" xfId="0" applyFont="1" applyBorder="1" applyAlignment="1">
      <alignment/>
    </xf>
    <xf numFmtId="0" fontId="64" fillId="0" borderId="26" xfId="0" applyFont="1" applyBorder="1" applyAlignment="1">
      <alignment/>
    </xf>
    <xf numFmtId="43" fontId="67" fillId="0" borderId="16" xfId="42" applyFont="1" applyBorder="1" applyAlignment="1">
      <alignment/>
    </xf>
    <xf numFmtId="43" fontId="67" fillId="0" borderId="22" xfId="42" applyFont="1" applyBorder="1" applyAlignment="1">
      <alignment/>
    </xf>
    <xf numFmtId="43" fontId="67" fillId="0" borderId="17" xfId="42" applyFont="1" applyBorder="1" applyAlignment="1">
      <alignment/>
    </xf>
    <xf numFmtId="43" fontId="67" fillId="0" borderId="23" xfId="42" applyFont="1" applyBorder="1" applyAlignment="1">
      <alignment/>
    </xf>
    <xf numFmtId="43" fontId="67" fillId="0" borderId="18" xfId="42" applyFont="1" applyBorder="1" applyAlignment="1">
      <alignment/>
    </xf>
    <xf numFmtId="43" fontId="67" fillId="0" borderId="24" xfId="42" applyFont="1" applyBorder="1" applyAlignment="1">
      <alignment/>
    </xf>
    <xf numFmtId="43" fontId="65" fillId="0" borderId="25" xfId="42" applyFont="1" applyBorder="1" applyAlignment="1">
      <alignment/>
    </xf>
    <xf numFmtId="0" fontId="4" fillId="0" borderId="0" xfId="56" applyFont="1">
      <alignment/>
      <protection/>
    </xf>
    <xf numFmtId="0" fontId="5" fillId="0" borderId="0" xfId="56" applyFont="1">
      <alignment/>
      <protection/>
    </xf>
    <xf numFmtId="0" fontId="6" fillId="0" borderId="16" xfId="56" applyFont="1" applyBorder="1" applyAlignment="1">
      <alignment horizontal="center"/>
      <protection/>
    </xf>
    <xf numFmtId="0" fontId="6" fillId="0" borderId="12" xfId="56" applyFont="1" applyBorder="1" applyAlignment="1">
      <alignment horizontal="center"/>
      <protection/>
    </xf>
    <xf numFmtId="0" fontId="6" fillId="0" borderId="17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6" fillId="0" borderId="18" xfId="56" applyFont="1" applyBorder="1" applyAlignment="1">
      <alignment horizontal="center"/>
      <protection/>
    </xf>
    <xf numFmtId="0" fontId="6" fillId="0" borderId="15" xfId="56" applyFont="1" applyBorder="1" applyAlignment="1">
      <alignment horizontal="center"/>
      <protection/>
    </xf>
    <xf numFmtId="0" fontId="7" fillId="0" borderId="16" xfId="56" applyFont="1" applyBorder="1">
      <alignment/>
      <protection/>
    </xf>
    <xf numFmtId="0" fontId="8" fillId="0" borderId="16" xfId="56" applyFont="1" applyBorder="1">
      <alignment/>
      <protection/>
    </xf>
    <xf numFmtId="0" fontId="8" fillId="0" borderId="12" xfId="56" applyFont="1" applyBorder="1">
      <alignment/>
      <protection/>
    </xf>
    <xf numFmtId="0" fontId="9" fillId="0" borderId="0" xfId="56" applyFont="1">
      <alignment/>
      <protection/>
    </xf>
    <xf numFmtId="0" fontId="8" fillId="0" borderId="0" xfId="56" applyFont="1">
      <alignment/>
      <protection/>
    </xf>
    <xf numFmtId="0" fontId="8" fillId="0" borderId="17" xfId="56" applyFont="1" applyBorder="1">
      <alignment/>
      <protection/>
    </xf>
    <xf numFmtId="43" fontId="8" fillId="0" borderId="17" xfId="56" applyNumberFormat="1" applyFont="1" applyBorder="1">
      <alignment/>
      <protection/>
    </xf>
    <xf numFmtId="43" fontId="8" fillId="0" borderId="0" xfId="56" applyNumberFormat="1" applyFont="1" applyBorder="1">
      <alignment/>
      <protection/>
    </xf>
    <xf numFmtId="43" fontId="9" fillId="0" borderId="0" xfId="56" applyNumberFormat="1" applyFont="1" applyBorder="1">
      <alignment/>
      <protection/>
    </xf>
    <xf numFmtId="43" fontId="9" fillId="0" borderId="17" xfId="56" applyNumberFormat="1" applyFont="1" applyBorder="1">
      <alignment/>
      <protection/>
    </xf>
    <xf numFmtId="0" fontId="8" fillId="0" borderId="18" xfId="56" applyFont="1" applyBorder="1">
      <alignment/>
      <protection/>
    </xf>
    <xf numFmtId="43" fontId="8" fillId="0" borderId="18" xfId="56" applyNumberFormat="1" applyFont="1" applyBorder="1">
      <alignment/>
      <protection/>
    </xf>
    <xf numFmtId="43" fontId="6" fillId="0" borderId="10" xfId="44" applyFont="1" applyBorder="1" applyAlignment="1">
      <alignment horizontal="center"/>
    </xf>
    <xf numFmtId="43" fontId="6" fillId="0" borderId="10" xfId="56" applyNumberFormat="1" applyFont="1" applyBorder="1">
      <alignment/>
      <protection/>
    </xf>
    <xf numFmtId="0" fontId="7" fillId="0" borderId="16" xfId="56" applyFont="1" applyBorder="1" applyAlignment="1">
      <alignment horizontal="left"/>
      <protection/>
    </xf>
    <xf numFmtId="0" fontId="8" fillId="0" borderId="27" xfId="56" applyFont="1" applyBorder="1">
      <alignment/>
      <protection/>
    </xf>
    <xf numFmtId="0" fontId="8" fillId="0" borderId="23" xfId="56" applyFont="1" applyBorder="1">
      <alignment/>
      <protection/>
    </xf>
    <xf numFmtId="0" fontId="8" fillId="0" borderId="17" xfId="56" applyFont="1" applyBorder="1" applyAlignment="1">
      <alignment horizontal="left"/>
      <protection/>
    </xf>
    <xf numFmtId="43" fontId="8" fillId="0" borderId="13" xfId="44" applyFont="1" applyBorder="1" applyAlignment="1">
      <alignment/>
    </xf>
    <xf numFmtId="43" fontId="8" fillId="0" borderId="0" xfId="44" applyFont="1" applyAlignment="1">
      <alignment/>
    </xf>
    <xf numFmtId="0" fontId="10" fillId="0" borderId="18" xfId="56" applyFont="1" applyBorder="1" applyAlignment="1">
      <alignment/>
      <protection/>
    </xf>
    <xf numFmtId="43" fontId="10" fillId="0" borderId="17" xfId="44" applyFont="1" applyBorder="1" applyAlignment="1">
      <alignment/>
    </xf>
    <xf numFmtId="43" fontId="6" fillId="0" borderId="25" xfId="44" applyFont="1" applyBorder="1" applyAlignment="1">
      <alignment/>
    </xf>
    <xf numFmtId="43" fontId="6" fillId="0" borderId="28" xfId="44" applyFont="1" applyBorder="1" applyAlignment="1">
      <alignment/>
    </xf>
    <xf numFmtId="0" fontId="8" fillId="0" borderId="25" xfId="56" applyFont="1" applyBorder="1">
      <alignment/>
      <protection/>
    </xf>
    <xf numFmtId="0" fontId="8" fillId="0" borderId="26" xfId="56" applyFont="1" applyBorder="1">
      <alignment/>
      <protection/>
    </xf>
    <xf numFmtId="0" fontId="6" fillId="0" borderId="0" xfId="56" applyFont="1">
      <alignment/>
      <protection/>
    </xf>
    <xf numFmtId="43" fontId="6" fillId="0" borderId="18" xfId="56" applyNumberFormat="1" applyFont="1" applyBorder="1">
      <alignment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>
      <alignment/>
      <protection/>
    </xf>
    <xf numFmtId="0" fontId="6" fillId="0" borderId="14" xfId="56" applyFont="1" applyBorder="1" applyAlignment="1">
      <alignment horizontal="center"/>
      <protection/>
    </xf>
    <xf numFmtId="0" fontId="7" fillId="0" borderId="12" xfId="56" applyFont="1" applyBorder="1">
      <alignment/>
      <protection/>
    </xf>
    <xf numFmtId="43" fontId="6" fillId="0" borderId="25" xfId="56" applyNumberFormat="1" applyFont="1" applyBorder="1">
      <alignment/>
      <protection/>
    </xf>
    <xf numFmtId="43" fontId="61" fillId="0" borderId="25" xfId="42" applyFont="1" applyBorder="1" applyAlignment="1">
      <alignment/>
    </xf>
    <xf numFmtId="43" fontId="58" fillId="0" borderId="17" xfId="0" applyNumberFormat="1" applyFont="1" applyBorder="1" applyAlignment="1">
      <alignment/>
    </xf>
    <xf numFmtId="0" fontId="8" fillId="0" borderId="11" xfId="56" applyFont="1" applyBorder="1">
      <alignment/>
      <protection/>
    </xf>
    <xf numFmtId="0" fontId="6" fillId="0" borderId="22" xfId="56" applyFont="1" applyBorder="1" applyAlignment="1">
      <alignment horizontal="center"/>
      <protection/>
    </xf>
    <xf numFmtId="0" fontId="11" fillId="0" borderId="0" xfId="56" applyFont="1">
      <alignment/>
      <protection/>
    </xf>
    <xf numFmtId="0" fontId="6" fillId="0" borderId="13" xfId="56" applyFont="1" applyBorder="1" applyAlignment="1">
      <alignment horizontal="center"/>
      <protection/>
    </xf>
    <xf numFmtId="0" fontId="6" fillId="0" borderId="23" xfId="56" applyFont="1" applyBorder="1" applyAlignment="1">
      <alignment horizontal="center"/>
      <protection/>
    </xf>
    <xf numFmtId="0" fontId="8" fillId="0" borderId="14" xfId="56" applyFont="1" applyBorder="1">
      <alignment/>
      <protection/>
    </xf>
    <xf numFmtId="0" fontId="6" fillId="0" borderId="18" xfId="56" applyFont="1" applyBorder="1">
      <alignment/>
      <protection/>
    </xf>
    <xf numFmtId="0" fontId="6" fillId="0" borderId="15" xfId="56" applyFont="1" applyBorder="1">
      <alignment/>
      <protection/>
    </xf>
    <xf numFmtId="0" fontId="6" fillId="0" borderId="24" xfId="56" applyFont="1" applyBorder="1" applyAlignment="1">
      <alignment horizontal="center"/>
      <protection/>
    </xf>
    <xf numFmtId="0" fontId="62" fillId="0" borderId="22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43" fontId="58" fillId="0" borderId="0" xfId="0" applyNumberFormat="1" applyFont="1" applyAlignment="1">
      <alignment/>
    </xf>
    <xf numFmtId="43" fontId="9" fillId="0" borderId="0" xfId="56" applyNumberFormat="1" applyFont="1">
      <alignment/>
      <protection/>
    </xf>
    <xf numFmtId="43" fontId="67" fillId="0" borderId="0" xfId="0" applyNumberFormat="1" applyFont="1" applyAlignment="1">
      <alignment/>
    </xf>
    <xf numFmtId="43" fontId="8" fillId="0" borderId="23" xfId="42" applyFont="1" applyBorder="1" applyAlignment="1">
      <alignment/>
    </xf>
    <xf numFmtId="43" fontId="8" fillId="0" borderId="24" xfId="42" applyFont="1" applyBorder="1" applyAlignment="1">
      <alignment/>
    </xf>
    <xf numFmtId="0" fontId="8" fillId="0" borderId="29" xfId="56" applyFont="1" applyBorder="1">
      <alignment/>
      <protection/>
    </xf>
    <xf numFmtId="43" fontId="8" fillId="0" borderId="0" xfId="44" applyFont="1" applyBorder="1" applyAlignment="1">
      <alignment/>
    </xf>
    <xf numFmtId="0" fontId="6" fillId="0" borderId="11" xfId="56" applyFont="1" applyBorder="1" applyAlignment="1">
      <alignment horizontal="center"/>
      <protection/>
    </xf>
    <xf numFmtId="43" fontId="6" fillId="0" borderId="19" xfId="56" applyNumberFormat="1" applyFont="1" applyBorder="1">
      <alignment/>
      <protection/>
    </xf>
    <xf numFmtId="43" fontId="10" fillId="0" borderId="13" xfId="44" applyFont="1" applyBorder="1" applyAlignment="1">
      <alignment/>
    </xf>
    <xf numFmtId="0" fontId="8" fillId="0" borderId="24" xfId="56" applyFont="1" applyBorder="1">
      <alignment/>
      <protection/>
    </xf>
    <xf numFmtId="0" fontId="7" fillId="0" borderId="22" xfId="56" applyFont="1" applyBorder="1">
      <alignment/>
      <protection/>
    </xf>
    <xf numFmtId="43" fontId="8" fillId="0" borderId="23" xfId="56" applyNumberFormat="1" applyFont="1" applyBorder="1">
      <alignment/>
      <protection/>
    </xf>
    <xf numFmtId="43" fontId="8" fillId="0" borderId="24" xfId="56" applyNumberFormat="1" applyFont="1" applyBorder="1">
      <alignment/>
      <protection/>
    </xf>
    <xf numFmtId="43" fontId="6" fillId="0" borderId="20" xfId="56" applyNumberFormat="1" applyFont="1" applyBorder="1">
      <alignment/>
      <protection/>
    </xf>
    <xf numFmtId="43" fontId="6" fillId="0" borderId="30" xfId="44" applyFont="1" applyBorder="1" applyAlignment="1">
      <alignment/>
    </xf>
    <xf numFmtId="0" fontId="8" fillId="0" borderId="31" xfId="56" applyFont="1" applyBorder="1">
      <alignment/>
      <protection/>
    </xf>
    <xf numFmtId="43" fontId="8" fillId="0" borderId="17" xfId="44" applyFont="1" applyBorder="1" applyAlignment="1">
      <alignment/>
    </xf>
    <xf numFmtId="0" fontId="12" fillId="0" borderId="16" xfId="56" applyFont="1" applyBorder="1" applyAlignment="1">
      <alignment horizontal="center"/>
      <protection/>
    </xf>
    <xf numFmtId="0" fontId="12" fillId="0" borderId="17" xfId="56" applyFont="1" applyBorder="1" applyAlignment="1">
      <alignment horizontal="center"/>
      <protection/>
    </xf>
    <xf numFmtId="0" fontId="12" fillId="0" borderId="18" xfId="56" applyFont="1" applyBorder="1" applyAlignment="1">
      <alignment horizontal="center"/>
      <protection/>
    </xf>
    <xf numFmtId="43" fontId="13" fillId="0" borderId="25" xfId="56" applyNumberFormat="1" applyFont="1" applyBorder="1">
      <alignment/>
      <protection/>
    </xf>
    <xf numFmtId="43" fontId="68" fillId="0" borderId="23" xfId="42" applyFont="1" applyBorder="1" applyAlignment="1">
      <alignment/>
    </xf>
    <xf numFmtId="43" fontId="68" fillId="0" borderId="24" xfId="42" applyFont="1" applyBorder="1" applyAlignment="1">
      <alignment/>
    </xf>
    <xf numFmtId="0" fontId="69" fillId="0" borderId="0" xfId="0" applyFont="1" applyBorder="1" applyAlignment="1">
      <alignment/>
    </xf>
    <xf numFmtId="43" fontId="12" fillId="0" borderId="25" xfId="56" applyNumberFormat="1" applyFont="1" applyBorder="1">
      <alignment/>
      <protection/>
    </xf>
    <xf numFmtId="188" fontId="67" fillId="0" borderId="23" xfId="42" applyNumberFormat="1" applyFont="1" applyBorder="1" applyAlignment="1">
      <alignment/>
    </xf>
    <xf numFmtId="188" fontId="65" fillId="0" borderId="25" xfId="42" applyNumberFormat="1" applyFont="1" applyBorder="1" applyAlignment="1">
      <alignment/>
    </xf>
    <xf numFmtId="0" fontId="8" fillId="0" borderId="13" xfId="56" applyFont="1" applyBorder="1">
      <alignment/>
      <protection/>
    </xf>
    <xf numFmtId="43" fontId="6" fillId="0" borderId="0" xfId="56" applyNumberFormat="1" applyFont="1" applyBorder="1">
      <alignment/>
      <protection/>
    </xf>
    <xf numFmtId="43" fontId="8" fillId="0" borderId="0" xfId="56" applyNumberFormat="1" applyFont="1">
      <alignment/>
      <protection/>
    </xf>
    <xf numFmtId="0" fontId="5" fillId="0" borderId="0" xfId="56" applyFont="1" applyAlignment="1">
      <alignment/>
      <protection/>
    </xf>
    <xf numFmtId="0" fontId="5" fillId="0" borderId="0" xfId="56" applyFont="1" applyAlignment="1">
      <alignment horizontal="center"/>
      <protection/>
    </xf>
    <xf numFmtId="0" fontId="58" fillId="0" borderId="0" xfId="0" applyFont="1" applyBorder="1" applyAlignment="1">
      <alignment horizontal="right" vertical="center" textRotation="180"/>
    </xf>
    <xf numFmtId="188" fontId="6" fillId="0" borderId="25" xfId="56" applyNumberFormat="1" applyFont="1" applyBorder="1">
      <alignment/>
      <protection/>
    </xf>
    <xf numFmtId="0" fontId="59" fillId="0" borderId="0" xfId="0" applyFont="1" applyAlignment="1">
      <alignment horizont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3" fillId="0" borderId="0" xfId="56" applyFont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externalLink" Target="externalLinks/externalLink13.xml" /><Relationship Id="rId37" Type="http://schemas.openxmlformats.org/officeDocument/2006/relationships/externalLink" Target="externalLinks/externalLink14.xml" /><Relationship Id="rId38" Type="http://schemas.openxmlformats.org/officeDocument/2006/relationships/externalLink" Target="externalLinks/externalLink15.xml" /><Relationship Id="rId39" Type="http://schemas.openxmlformats.org/officeDocument/2006/relationships/externalLink" Target="externalLinks/externalLink16.xml" /><Relationship Id="rId40" Type="http://schemas.openxmlformats.org/officeDocument/2006/relationships/externalLink" Target="externalLinks/externalLink17.xml" /><Relationship Id="rId41" Type="http://schemas.openxmlformats.org/officeDocument/2006/relationships/externalLink" Target="externalLinks/externalLink18.xml" /><Relationship Id="rId42" Type="http://schemas.openxmlformats.org/officeDocument/2006/relationships/externalLink" Target="externalLinks/externalLink19.xml" /><Relationship Id="rId43" Type="http://schemas.openxmlformats.org/officeDocument/2006/relationships/externalLink" Target="externalLinks/externalLink20.xml" /><Relationship Id="rId44" Type="http://schemas.openxmlformats.org/officeDocument/2006/relationships/externalLink" Target="externalLinks/externalLink21.xml" /><Relationship Id="rId45" Type="http://schemas.openxmlformats.org/officeDocument/2006/relationships/externalLink" Target="externalLinks/externalLink22.xml" /><Relationship Id="rId46" Type="http://schemas.openxmlformats.org/officeDocument/2006/relationships/externalLink" Target="externalLinks/externalLink23.xml" /><Relationship Id="rId47" Type="http://schemas.openxmlformats.org/officeDocument/2006/relationships/externalLink" Target="externalLinks/externalLink24.xml" /><Relationship Id="rId48" Type="http://schemas.openxmlformats.org/officeDocument/2006/relationships/externalLink" Target="externalLinks/externalLink25.xml" /><Relationship Id="rId49" Type="http://schemas.openxmlformats.org/officeDocument/2006/relationships/externalLink" Target="externalLinks/externalLink26.xml" /><Relationship Id="rId50" Type="http://schemas.openxmlformats.org/officeDocument/2006/relationships/externalLink" Target="externalLinks/externalLink27.xml" /><Relationship Id="rId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6;&#3635;&#3619;&#3629;&#3591;&#3586;&#3657;&#3629;&#3617;&#3641;&#3621;%202557\&#3591;&#3610;&#3585;&#3634;&#3619;&#3648;&#3591;&#3636;&#3609;&#3610;&#3633;&#3621;&#3621;&#3633;&#3591;&#3585;&#3660;\&#3591;&#3610;&#3585;&#3634;&#3619;&#3648;&#3591;&#3636;&#3609;&#3611;&#3619;&#3632;&#3592;&#3635;&#3611;&#3637;\58\&#3612;&#3621;&#3585;&#3634;&#3619;&#3604;&#3635;&#3648;&#3609;&#3636;&#3609;&#3591;&#3634;&#3609;5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1\&#3626;&#3635;&#3609;&#3633;&#3585;&#3611;&#3621;&#3633;&#3604;\&#3626;&#3635;&#3609;&#3633;&#3585;&#3611;&#3621;&#3633;&#3604;(&#3649;&#3612;&#3609;&#3591;&#3634;&#3609;&#3619;&#3633;&#3585;&#3625;&#3634;&#3588;&#3623;&#3634;&#3617;&#3626;&#3591;&#3610;&#3616;&#3634;&#3618;&#3651;&#3609;)6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1\&#3626;&#3634;&#3608;&#3634;&#3619;&#3603;&#3626;&#3640;&#3586;\&#3626;&#3634;&#3608;&#3634;&#3619;&#3603;&#3626;&#3640;&#3586;(&#3591;&#3634;&#3609;&#3610;&#3619;&#3636;&#3627;&#3634;&#3619;&#3607;&#3633;&#3656;&#3623;&#3652;&#3611;&#3631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2\&#3626;&#3635;&#3609;&#3633;&#3585;&#3611;&#3621;&#3633;&#3604;\&#3626;&#3635;&#3609;&#3633;&#3585;&#3611;&#3621;&#3633;&#3604;(&#3591;&#3634;&#3609;&#3610;&#3619;&#3636;&#3627;&#3634;&#3619;&#3607;&#3633;&#3656;&#3623;&#3652;&#3611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2\&#3588;&#3621;&#3633;&#3591;\&#3588;&#3621;&#3633;&#3591;(&#3591;&#3634;&#3609;&#3610;&#3619;&#3636;&#3627;&#3634;&#3619;&#3591;&#3634;&#3609;&#3588;&#3621;&#3633;&#3591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2\&#3626;&#3635;&#3609;&#3633;&#3585;&#3611;&#3621;&#3633;&#3604;\&#3591;&#3610;&#3585;&#3621;&#3634;&#3591;6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2\&#3626;&#3635;&#3609;&#3633;&#3585;&#3611;&#3621;&#3633;&#3604;\&#3626;&#3635;&#3609;&#3633;&#3585;&#3611;&#3621;&#3633;&#3604;(&#3649;&#3612;&#3609;&#3591;&#3634;&#3609;&#3619;&#3633;&#3585;&#3625;&#3634;&#3588;&#3623;&#3634;&#3617;&#3626;&#3591;&#3610;&#3616;&#3634;&#3618;&#3651;&#3609;)6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2\&#3585;&#3634;&#3619;&#3624;&#3638;&#3585;&#3625;&#3634;\&#3585;&#3634;&#3619;&#3624;&#3638;&#3585;&#3625;&#3634;(&#3591;&#3634;&#3609;&#3610;&#3619;&#3636;&#3627;&#3634;&#3619;&#3607;&#3633;&#3656;&#3623;&#3652;&#3611;&#3631;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2\&#3585;&#3634;&#3619;&#3624;&#3638;&#3585;&#3625;&#3634;\&#3585;&#3634;&#3619;&#3624;&#3638;&#3585;&#3625;&#3634;(&#3591;&#3634;&#3609;&#3619;&#3632;&#3604;&#3633;&#3610;&#3585;&#3656;&#3629;&#3609;&#3623;&#3633;&#3618;&#3648;&#3619;&#3637;&#3618;&#3609;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2\&#3626;&#3634;&#3608;&#3634;&#3619;&#3603;&#3626;&#3640;&#3586;\&#3626;&#3634;&#3608;&#3634;&#3619;&#3603;&#3626;&#3640;&#3586;(&#3591;&#3634;&#3609;&#3610;&#3619;&#3636;&#3627;&#3634;&#3619;&#3607;&#3633;&#3656;&#3623;&#3652;&#3611;&#3631;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2\&#3626;&#3634;&#3608;&#3634;&#3619;&#3603;&#3626;&#3640;&#3586;\&#3626;&#3634;&#3608;&#3634;&#3619;&#3603;&#3626;&#3640;&#3586;(&#3591;&#3634;&#3609;&#3610;&#3619;&#3636;&#3585;&#3634;&#3619;&#3626;&#3634;&#3608;&#3634;&#3619;&#3603;&#3626;&#3640;&#3586;&#363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26;&#3635;&#3619;&#3629;&#3591;&#3586;&#3657;&#3629;&#3617;&#3641;&#3621;&#3611;&#3637;58\&#3626;&#3635;&#3619;&#3629;&#3591;&#3586;&#3657;&#3629;&#3617;&#3641;&#3621;%202558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59\&#3626;&#3635;&#3609;&#3633;&#3585;&#3611;&#3621;&#3633;&#3604;\&#3626;&#3635;&#3648;&#3609;&#3634;&#3586;&#3629;&#3591;%20&#3626;&#3635;&#3609;&#3633;&#3585;&#3611;&#3621;&#3633;&#3604;(&#3649;&#3612;&#3609;&#3591;&#3634;&#3609;&#3619;&#3633;&#3585;&#3625;&#3634;&#3588;&#3623;&#3634;&#3617;&#3626;&#3591;&#3610;&#3616;&#3634;&#3618;&#3651;&#3609;)5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2\&#3626;&#3635;&#3609;&#3633;&#3585;&#3611;&#3621;&#3633;&#3604;\&#3626;&#3635;&#3609;&#3633;&#3585;&#3611;&#3621;&#3633;&#3604;(&#3591;&#3634;&#3609;&#3610;&#3619;&#3636;&#3627;&#3634;&#3619;&#3607;&#3633;&#3656;&#3623;&#3652;&#3611;&#3648;&#3585;&#3637;&#3656;&#3618;&#3623;&#3585;&#3633;&#3610;&#3626;&#3633;&#3591;&#3588;&#3617;&#3626;&#3591;&#3588;&#3619;&#3634;&#3632;&#3627;&#3660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2\&#3626;&#3635;&#3609;&#3633;&#3585;&#3611;&#3621;&#3633;&#3604;\&#3626;&#3635;&#3609;&#3633;&#3585;&#3611;&#3621;&#3633;&#3604;(&#3591;&#3634;&#3609;&#3626;&#3623;&#3633;&#3626;&#3604;&#3636;&#3585;&#3634;&#3619;&#3626;&#3633;&#3591;&#3588;&#3617;&#3649;&#3621;&#3632;&#3626;&#3633;&#3591;&#3588;&#3617;&#3626;&#3591;&#3648;&#3588;&#3619;&#3634;&#3632;&#3627;&#3660;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2\&#3594;&#3656;&#3634;&#3591;\&#3594;&#3656;&#3634;&#3591;(&#3591;&#3634;&#3609;&#3610;&#3619;&#3636;&#3627;&#3634;&#3619;&#3607;&#3633;&#3656;&#3623;&#3652;&#3611;&#3648;&#3585;&#3637;&#3656;&#3618;&#3623;&#3585;&#3633;&#3610;&#3648;&#3588;&#3627;&#3632;&#3649;&#3621;&#3632;&#3594;&#3640;&#3617;&#3594;&#3609;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2\&#3626;&#3635;&#3609;&#3633;&#3585;&#3611;&#3621;&#3633;&#3604;\&#3626;&#3635;&#3609;&#3633;&#3585;&#3611;&#3621;&#3633;&#3604;(&#3649;&#3612;&#3609;&#3591;&#3634;&#3609;&#3626;&#3619;&#3657;&#3634;&#3591;&#3588;&#3623;&#3634;&#3617;&#3648;&#3586;&#3657;&#3617;&#3649;&#3586;&#3655;&#3591;&#3586;&#3629;&#3591;&#3594;&#3640;&#3617;&#3594;&#3609;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2\&#3585;&#3634;&#3619;&#3624;&#3638;&#3585;&#3625;&#3634;\&#3585;&#3634;&#3619;&#3624;&#3638;&#3585;&#3625;&#3634;(&#3649;&#3612;&#3609;&#3591;&#3634;&#3609;&#3585;&#3634;&#3619;&#3624;&#3634;&#3626;&#3609;&#3634;&#3623;&#3633;&#3602;&#3609;&#3608;&#3619;&#3619;&#3617;&#3649;&#3621;&#3632;&#3609;&#3633;&#3609;&#3607;&#3609;&#3634;&#3585;&#3634;&#3619;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2\&#3585;&#3634;&#3619;&#3624;&#3638;&#3585;&#3625;&#3634;\&#3585;&#3634;&#3619;&#3624;&#3638;&#3585;&#3625;&#3634;(&#3649;&#3612;&#3609;&#3591;&#3634;&#3609;&#3624;&#3634;&#3626;&#3609;&#3634;&#3649;&#3621;&#3632;&#3623;&#3633;&#3602;&#3609;&#3608;&#3619;&#3619;&#3617;&#3607;&#3657;&#3629;&#3591;&#3606;&#3636;&#3656;&#3609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2\&#3594;&#3656;&#3634;&#3591;\&#3594;&#3656;&#3634;&#3591;(&#3650;&#3618;&#3608;&#3634;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2\&#3626;&#3635;&#3609;&#3633;&#3585;&#3611;&#3621;&#3633;&#3604;\&#3626;&#3635;&#3609;&#3633;&#3585;&#3611;&#3621;&#3633;&#3604;(&#3591;&#3634;&#3609;&#3626;&#3656;&#3591;&#3648;&#3626;&#3619;&#3636;&#3617;&#3585;&#3634;&#3619;&#3648;&#3585;&#3625;&#3605;&#361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26;&#3635;&#3619;&#3629;&#3591;&#3586;&#3657;&#3629;&#3617;&#3641;&#3621;&#3611;&#3637;58\&#3626;&#3635;&#3619;&#3629;&#3591;&#3586;&#3657;&#3629;&#3617;&#3641;&#3621;%202558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59\&#3626;&#3635;&#3609;&#3633;&#3585;&#3611;&#3621;&#3633;&#3604;\&#3626;&#3635;&#3609;&#3633;&#3585;&#3611;&#3621;&#3633;&#3604;(&#3591;&#3634;&#3609;&#3626;&#3623;&#3633;&#3626;&#3604;&#3636;&#3585;&#3634;&#3619;&#3626;&#3633;&#3591;&#3588;&#3617;&#3649;&#3621;&#3632;&#3626;&#3633;&#3591;&#3588;&#3617;&#3626;&#3591;&#3648;&#3588;&#3619;&#3634;&#3632;&#3627;&#366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626;&#3635;&#3619;&#3629;&#3591;&#3586;&#3657;&#3629;&#3617;&#3641;&#3621;&#3611;&#3637;58\&#3626;&#3635;&#3619;&#3629;&#3591;&#3586;&#3657;&#3629;&#3617;&#3641;&#3621;%202558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59\&#3626;&#3635;&#3609;&#3633;&#3585;&#3611;&#3621;&#3633;&#3604;\&#3626;&#3635;&#3609;&#3633;&#3585;&#3611;&#3621;&#3633;&#3604;(&#3649;&#3612;&#3609;&#3591;&#3634;&#3609;&#3626;&#3619;&#3657;&#3634;&#3591;&#3588;&#3623;&#3634;&#3617;&#3648;&#3586;&#3657;&#3617;&#3649;&#3586;&#3655;&#3591;&#3586;&#3629;&#3591;&#3594;&#3640;&#3617;&#3594;&#3609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626;&#3635;&#3619;&#3629;&#3591;&#3586;&#3657;&#3629;&#3617;&#3641;&#3621;&#3611;&#3637;58\&#3626;&#3635;&#3619;&#3629;&#3591;&#3586;&#3657;&#3629;&#3617;&#3641;&#3621;%202558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59\&#3585;&#3634;&#3619;&#3624;&#3638;&#3585;&#3625;&#3634;\&#3585;&#3634;&#3619;&#3624;&#3638;&#3585;&#3625;&#3634;(&#3649;&#3612;&#3609;&#3591;&#3634;&#3609;&#3585;&#3634;&#3619;&#3624;&#3634;&#3626;&#3609;&#3634;&#3623;&#3633;&#3602;&#3609;&#3608;&#3619;&#3619;&#3617;&#3649;&#3621;&#3632;&#3609;&#3633;&#3609;&#3607;&#3609;&#3634;&#3585;&#3634;&#3619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626;&#3635;&#3619;&#3629;&#3591;&#3586;&#3657;&#3629;&#3617;&#3641;&#3621;&#3611;&#3637;58\&#3626;&#3635;&#3619;&#3629;&#3591;&#3586;&#3657;&#3629;&#3617;&#3641;&#3621;%202558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59\&#3648;&#3585;&#3625;&#3605;&#3619;\&#3648;&#3585;&#3625;&#3605;&#3619;(&#3591;&#3634;&#3609;&#3626;&#3656;&#3591;&#3648;&#3626;&#3619;&#3636;&#3617;&#3585;&#3634;&#3619;&#3648;&#3585;&#3625;&#3605;&#3619;)5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59\&#3585;&#3634;&#3619;&#3624;&#3638;&#3585;&#3625;&#3634;\&#3585;&#3634;&#3619;&#3624;&#3638;&#3585;&#3625;&#3634;(&#3591;&#3634;&#3609;&#3619;&#3632;&#3604;&#3633;&#3610;&#3585;&#3656;&#3629;&#3609;&#3623;&#3633;&#3618;&#3648;&#3619;&#3637;&#3618;&#3609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0\&#3585;&#3634;&#3619;&#3624;&#3638;&#3585;&#3625;&#3634;\&#3585;&#3634;&#3619;&#3624;&#3638;&#3585;&#3625;&#3634;(&#3591;&#3634;&#3609;&#3610;&#3619;&#3636;&#3627;&#3634;&#3619;&#3607;&#3633;&#3656;&#3623;&#3652;&#3611;&#3631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trc_000\OneDrive\&#3648;&#3629;&#3585;&#3626;&#3634;&#3619;\&#3649;&#3612;&#3609;&#3585;&#3634;&#3619;&#3604;&#3635;&#3648;&#3609;&#3636;&#3609;&#3591;&#3634;&#3609;&#3626;&#3656;&#3623;&#3609;&#3585;&#3634;&#3619;&#3588;&#3621;&#3633;&#3591;\&#3605;&#3634;&#3619;&#3634;&#3591;&#3626;&#3619;&#3640;&#3611;&#3588;&#3656;&#3634;&#3651;&#3594;&#3657;&#3592;&#3656;&#3634;&#3618;\61\&#3626;&#3635;&#3609;&#3633;&#3585;&#3611;&#3621;&#3633;&#3604;\&#3626;&#3635;&#3609;&#3633;&#3585;&#3611;&#3621;&#3633;&#3604;(&#3591;&#3634;&#3609;&#3610;&#3619;&#3636;&#3627;&#3634;&#3619;&#3607;&#3633;&#3656;&#3623;&#3652;&#361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่ายจากรายรับ"/>
      <sheetName val="แผนงานรวม"/>
      <sheetName val="งานบริหารทั่วไป"/>
      <sheetName val="รักษาความสงบภายใน"/>
      <sheetName val="การศึกษา"/>
      <sheetName val="สาธารณสุข"/>
      <sheetName val="สังคมสงเคราะห์"/>
      <sheetName val="เคหะ"/>
      <sheetName val="เข้มแข็ง"/>
      <sheetName val="ศาสนา"/>
      <sheetName val="เกษตร"/>
      <sheetName val="สะสม"/>
      <sheetName val="พาณิชย์"/>
      <sheetName val="งบกลาง"/>
      <sheetName val="จ่ายจากรายรับและเงินสะสม"/>
      <sheetName val="หมายเหตุ"/>
    </sheetNames>
    <sheetDataSet>
      <sheetData sheetId="2">
        <row r="9">
          <cell r="B9">
            <v>453100</v>
          </cell>
        </row>
        <row r="10">
          <cell r="B10">
            <v>1597900</v>
          </cell>
        </row>
        <row r="11">
          <cell r="B11">
            <v>987000</v>
          </cell>
        </row>
        <row r="12">
          <cell r="B12">
            <v>427500</v>
          </cell>
        </row>
        <row r="13">
          <cell r="B13">
            <v>80000</v>
          </cell>
        </row>
        <row r="14">
          <cell r="B14">
            <v>20000</v>
          </cell>
        </row>
        <row r="16">
          <cell r="B16">
            <v>644800</v>
          </cell>
        </row>
        <row r="17">
          <cell r="B17">
            <v>200000</v>
          </cell>
        </row>
        <row r="18">
          <cell r="B18">
            <v>14779450</v>
          </cell>
        </row>
      </sheetData>
      <sheetData sheetId="3">
        <row r="7">
          <cell r="B7">
            <v>176220</v>
          </cell>
        </row>
        <row r="10">
          <cell r="B10">
            <v>54900</v>
          </cell>
        </row>
        <row r="11">
          <cell r="B11">
            <v>433000</v>
          </cell>
        </row>
        <row r="12">
          <cell r="B12">
            <v>109200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7">
          <cell r="B17">
            <v>174200</v>
          </cell>
        </row>
        <row r="18">
          <cell r="B18">
            <v>0</v>
          </cell>
        </row>
        <row r="19">
          <cell r="B19">
            <v>1465600</v>
          </cell>
        </row>
      </sheetData>
      <sheetData sheetId="4">
        <row r="7">
          <cell r="B7">
            <v>486500</v>
          </cell>
        </row>
        <row r="10">
          <cell r="B10">
            <v>41000</v>
          </cell>
        </row>
        <row r="11">
          <cell r="B11">
            <v>1262400</v>
          </cell>
        </row>
        <row r="12">
          <cell r="B12">
            <v>1549260</v>
          </cell>
        </row>
        <row r="13">
          <cell r="B13">
            <v>36000</v>
          </cell>
        </row>
        <row r="14">
          <cell r="B14">
            <v>2420000</v>
          </cell>
        </row>
        <row r="15">
          <cell r="B15">
            <v>0</v>
          </cell>
        </row>
        <row r="17">
          <cell r="B17">
            <v>40000</v>
          </cell>
        </row>
        <row r="18">
          <cell r="B18">
            <v>45000</v>
          </cell>
        </row>
        <row r="19">
          <cell r="B19">
            <v>6084570</v>
          </cell>
        </row>
      </sheetData>
      <sheetData sheetId="5">
        <row r="7">
          <cell r="B7">
            <v>184045</v>
          </cell>
        </row>
        <row r="10">
          <cell r="B10">
            <v>11000</v>
          </cell>
        </row>
        <row r="11">
          <cell r="B11">
            <v>68000</v>
          </cell>
        </row>
        <row r="12">
          <cell r="B12">
            <v>172000</v>
          </cell>
        </row>
        <row r="13">
          <cell r="B13">
            <v>0</v>
          </cell>
        </row>
        <row r="14">
          <cell r="B14">
            <v>285000</v>
          </cell>
        </row>
        <row r="15">
          <cell r="B15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874845</v>
          </cell>
        </row>
      </sheetData>
      <sheetData sheetId="6">
        <row r="7">
          <cell r="B7">
            <v>439800</v>
          </cell>
        </row>
        <row r="10">
          <cell r="B10">
            <v>52000</v>
          </cell>
        </row>
        <row r="11">
          <cell r="B11">
            <v>165000</v>
          </cell>
        </row>
        <row r="12">
          <cell r="B12">
            <v>54000</v>
          </cell>
        </row>
        <row r="13">
          <cell r="B13">
            <v>0</v>
          </cell>
        </row>
        <row r="14">
          <cell r="B14">
            <v>10000</v>
          </cell>
        </row>
        <row r="15">
          <cell r="B15">
            <v>0</v>
          </cell>
        </row>
        <row r="17">
          <cell r="B17">
            <v>17000</v>
          </cell>
        </row>
        <row r="18">
          <cell r="B18">
            <v>0</v>
          </cell>
        </row>
        <row r="19">
          <cell r="B19">
            <v>903400</v>
          </cell>
        </row>
      </sheetData>
      <sheetData sheetId="7">
        <row r="7">
          <cell r="B7">
            <v>782000</v>
          </cell>
        </row>
        <row r="10">
          <cell r="B10">
            <v>57500</v>
          </cell>
        </row>
        <row r="11">
          <cell r="B11">
            <v>1350000</v>
          </cell>
        </row>
        <row r="12">
          <cell r="B12">
            <v>660000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7">
          <cell r="B17">
            <v>256900</v>
          </cell>
        </row>
        <row r="18">
          <cell r="B18">
            <v>4879300</v>
          </cell>
        </row>
        <row r="19">
          <cell r="B19">
            <v>8925060</v>
          </cell>
        </row>
      </sheetData>
      <sheetData sheetId="8">
        <row r="7">
          <cell r="B7">
            <v>0</v>
          </cell>
        </row>
        <row r="10">
          <cell r="B10">
            <v>0</v>
          </cell>
        </row>
        <row r="11">
          <cell r="B11">
            <v>269000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140000</v>
          </cell>
        </row>
        <row r="15">
          <cell r="B15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409000</v>
          </cell>
        </row>
      </sheetData>
      <sheetData sheetId="9">
        <row r="7">
          <cell r="B7">
            <v>0</v>
          </cell>
        </row>
        <row r="10">
          <cell r="B10">
            <v>0</v>
          </cell>
        </row>
        <row r="11">
          <cell r="B11">
            <v>250000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170000</v>
          </cell>
        </row>
        <row r="15">
          <cell r="B15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420000</v>
          </cell>
        </row>
      </sheetData>
      <sheetData sheetId="10">
        <row r="7">
          <cell r="B7">
            <v>290000</v>
          </cell>
        </row>
        <row r="10">
          <cell r="B10">
            <v>10520</v>
          </cell>
        </row>
        <row r="11">
          <cell r="B11">
            <v>370280</v>
          </cell>
        </row>
        <row r="12">
          <cell r="B12">
            <v>60000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7">
          <cell r="B17">
            <v>15600</v>
          </cell>
        </row>
        <row r="18">
          <cell r="B18">
            <v>80600</v>
          </cell>
        </row>
        <row r="19">
          <cell r="B19">
            <v>1149600</v>
          </cell>
        </row>
      </sheetData>
      <sheetData sheetId="12">
        <row r="7">
          <cell r="B7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40000</v>
          </cell>
        </row>
        <row r="14">
          <cell r="B14">
            <v>0</v>
          </cell>
        </row>
        <row r="15">
          <cell r="B15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40000</v>
          </cell>
        </row>
      </sheetData>
      <sheetData sheetId="13">
        <row r="7">
          <cell r="B7">
            <v>0</v>
          </cell>
          <cell r="C7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ค่าจ้าง"/>
      <sheetName val="ใช้สอย"/>
      <sheetName val="วัสดุ"/>
      <sheetName val="ค่าที่ดิน"/>
    </sheetNames>
    <sheetDataSet>
      <sheetData sheetId="1">
        <row r="25">
          <cell r="M25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เดือน"/>
      <sheetName val="ค่าจ้าง"/>
      <sheetName val="ค่าตอบแทน"/>
      <sheetName val="ใช้สอย"/>
      <sheetName val="วัสดุ"/>
    </sheetNames>
    <sheetDataSet>
      <sheetData sheetId="2">
        <row r="11">
          <cell r="D11">
            <v>0</v>
          </cell>
        </row>
        <row r="24">
          <cell r="D2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เดือน"/>
      <sheetName val="ประจำ"/>
      <sheetName val="ค่าจ้าง"/>
      <sheetName val="ค่าตอบแทน"/>
      <sheetName val="ใช้สอย"/>
      <sheetName val="วัสดุ"/>
      <sheetName val="สาธารณูปโภค"/>
      <sheetName val="ครุภัณฑ์"/>
    </sheetNames>
    <sheetDataSet>
      <sheetData sheetId="0">
        <row r="12">
          <cell r="M12">
            <v>2624640</v>
          </cell>
          <cell r="AJ12">
            <v>2887340</v>
          </cell>
        </row>
        <row r="25">
          <cell r="M25">
            <v>1312320</v>
          </cell>
          <cell r="AJ25">
            <v>1094280</v>
          </cell>
        </row>
      </sheetData>
      <sheetData sheetId="1">
        <row r="11">
          <cell r="F11">
            <v>840240</v>
          </cell>
        </row>
        <row r="24">
          <cell r="F24">
            <v>409260</v>
          </cell>
        </row>
      </sheetData>
      <sheetData sheetId="2">
        <row r="12">
          <cell r="W12">
            <v>1635364</v>
          </cell>
        </row>
        <row r="25">
          <cell r="W25">
            <v>817680</v>
          </cell>
        </row>
      </sheetData>
      <sheetData sheetId="3">
        <row r="11">
          <cell r="E11">
            <v>253000</v>
          </cell>
        </row>
        <row r="24">
          <cell r="E24">
            <v>72000</v>
          </cell>
        </row>
      </sheetData>
      <sheetData sheetId="4">
        <row r="14">
          <cell r="O14">
            <v>1892000</v>
          </cell>
        </row>
        <row r="27">
          <cell r="O27">
            <v>616810.01</v>
          </cell>
        </row>
      </sheetData>
      <sheetData sheetId="5">
        <row r="12">
          <cell r="J12">
            <v>805000</v>
          </cell>
        </row>
        <row r="25">
          <cell r="J25">
            <v>406824.5</v>
          </cell>
        </row>
      </sheetData>
      <sheetData sheetId="6">
        <row r="11">
          <cell r="G11">
            <v>407000</v>
          </cell>
        </row>
        <row r="24">
          <cell r="G24">
            <v>151452.87000000002</v>
          </cell>
        </row>
      </sheetData>
      <sheetData sheetId="7">
        <row r="12">
          <cell r="E12">
            <v>28400</v>
          </cell>
        </row>
        <row r="25">
          <cell r="E25">
            <v>28100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เดือน"/>
      <sheetName val="ชั่วคราว"/>
      <sheetName val="ค่าตอบแทน"/>
      <sheetName val="ใช้สอย"/>
      <sheetName val="วัสดุ"/>
      <sheetName val="สาธารูปโภค"/>
      <sheetName val="ครุภัณฑ์"/>
    </sheetNames>
    <sheetDataSet>
      <sheetData sheetId="0">
        <row r="12">
          <cell r="K12">
            <v>1418880</v>
          </cell>
        </row>
        <row r="25">
          <cell r="K25">
            <v>540720</v>
          </cell>
        </row>
      </sheetData>
      <sheetData sheetId="1">
        <row r="11">
          <cell r="M11">
            <v>647580</v>
          </cell>
        </row>
        <row r="24">
          <cell r="M24">
            <v>299591</v>
          </cell>
        </row>
      </sheetData>
      <sheetData sheetId="2">
        <row r="11">
          <cell r="D11">
            <v>36000</v>
          </cell>
        </row>
        <row r="24">
          <cell r="D24">
            <v>18000</v>
          </cell>
        </row>
      </sheetData>
      <sheetData sheetId="3">
        <row r="13">
          <cell r="H13">
            <v>546000</v>
          </cell>
        </row>
        <row r="26">
          <cell r="H26">
            <v>192169</v>
          </cell>
        </row>
      </sheetData>
      <sheetData sheetId="4">
        <row r="12">
          <cell r="D12">
            <v>110000</v>
          </cell>
        </row>
        <row r="25">
          <cell r="D25">
            <v>39374</v>
          </cell>
        </row>
      </sheetData>
      <sheetData sheetId="5">
        <row r="11">
          <cell r="C11">
            <v>7000</v>
          </cell>
        </row>
        <row r="24">
          <cell r="C24">
            <v>210.8</v>
          </cell>
        </row>
      </sheetData>
      <sheetData sheetId="6">
        <row r="12">
          <cell r="E12">
            <v>43000</v>
          </cell>
        </row>
        <row r="25">
          <cell r="E25">
            <v>37500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งบกลาง"/>
      <sheetName val="สรุป"/>
      <sheetName val="Sheet3"/>
    </sheetNames>
    <sheetDataSet>
      <sheetData sheetId="0">
        <row r="11">
          <cell r="Z11">
            <v>17347544</v>
          </cell>
        </row>
        <row r="24">
          <cell r="Z24">
            <v>8228249.02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ค่าจ้าง"/>
      <sheetName val="ค่าตอบแทน"/>
      <sheetName val="ใช้สอย"/>
      <sheetName val="วัสดุ"/>
    </sheetNames>
    <sheetDataSet>
      <sheetData sheetId="0">
        <row r="11">
          <cell r="I11">
            <v>519420</v>
          </cell>
        </row>
        <row r="24">
          <cell r="I24">
            <v>259710</v>
          </cell>
        </row>
      </sheetData>
      <sheetData sheetId="1">
        <row r="12">
          <cell r="C12">
            <v>100000</v>
          </cell>
        </row>
        <row r="25">
          <cell r="C25">
            <v>0</v>
          </cell>
        </row>
      </sheetData>
      <sheetData sheetId="2">
        <row r="13">
          <cell r="H13">
            <v>415000</v>
          </cell>
        </row>
        <row r="26">
          <cell r="H26">
            <v>143176</v>
          </cell>
        </row>
      </sheetData>
      <sheetData sheetId="3">
        <row r="12">
          <cell r="E12">
            <v>20000</v>
          </cell>
        </row>
        <row r="25">
          <cell r="E25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เดือน"/>
      <sheetName val="ค่าจ้างชั่วคราว"/>
      <sheetName val="ค่าตอบแทน"/>
      <sheetName val="ใช้สอย"/>
      <sheetName val="วัสดุ"/>
    </sheetNames>
    <sheetDataSet>
      <sheetData sheetId="0">
        <row r="12">
          <cell r="X12">
            <v>2605780</v>
          </cell>
        </row>
        <row r="25">
          <cell r="X25">
            <v>1071960</v>
          </cell>
        </row>
      </sheetData>
      <sheetData sheetId="1">
        <row r="38">
          <cell r="J38">
            <v>996780</v>
          </cell>
        </row>
        <row r="51">
          <cell r="J51">
            <v>498390</v>
          </cell>
        </row>
      </sheetData>
      <sheetData sheetId="2">
        <row r="11">
          <cell r="C11">
            <v>36000</v>
          </cell>
        </row>
        <row r="24">
          <cell r="C24">
            <v>18000</v>
          </cell>
        </row>
      </sheetData>
      <sheetData sheetId="3">
        <row r="13">
          <cell r="E13">
            <v>60000</v>
          </cell>
        </row>
        <row r="26">
          <cell r="E26">
            <v>26780</v>
          </cell>
        </row>
      </sheetData>
      <sheetData sheetId="4">
        <row r="12">
          <cell r="D12">
            <v>50000</v>
          </cell>
        </row>
        <row r="25">
          <cell r="D25">
            <v>5134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ใช้สอย"/>
      <sheetName val="วัสดุ"/>
      <sheetName val="สาธารณูปโภค"/>
      <sheetName val="อุดหนุน"/>
    </sheetNames>
    <sheetDataSet>
      <sheetData sheetId="0">
        <row r="13">
          <cell r="J13">
            <v>1468620</v>
          </cell>
        </row>
        <row r="26">
          <cell r="J26">
            <v>778576</v>
          </cell>
        </row>
      </sheetData>
      <sheetData sheetId="1">
        <row r="12">
          <cell r="G12">
            <v>1420502</v>
          </cell>
        </row>
        <row r="25">
          <cell r="G25">
            <v>272464.64</v>
          </cell>
        </row>
      </sheetData>
      <sheetData sheetId="2">
        <row r="12">
          <cell r="D12">
            <v>55000</v>
          </cell>
        </row>
        <row r="25">
          <cell r="D25">
            <v>10954.539999999999</v>
          </cell>
        </row>
      </sheetData>
      <sheetData sheetId="3">
        <row r="12">
          <cell r="J12">
            <v>2200000</v>
          </cell>
        </row>
        <row r="25">
          <cell r="J25">
            <v>1022000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เดือน"/>
      <sheetName val="ค่าจ้าง"/>
      <sheetName val="ใช้สอย"/>
      <sheetName val="วัสดุ"/>
    </sheetNames>
    <sheetDataSet>
      <sheetData sheetId="0">
        <row r="12">
          <cell r="I12">
            <v>839300</v>
          </cell>
        </row>
        <row r="25">
          <cell r="I25">
            <v>0</v>
          </cell>
        </row>
      </sheetData>
      <sheetData sheetId="1">
        <row r="11">
          <cell r="F11">
            <v>159420</v>
          </cell>
        </row>
        <row r="24">
          <cell r="F24">
            <v>79710</v>
          </cell>
        </row>
      </sheetData>
      <sheetData sheetId="2">
        <row r="13">
          <cell r="E13">
            <v>15000</v>
          </cell>
        </row>
        <row r="26">
          <cell r="E26">
            <v>0</v>
          </cell>
        </row>
      </sheetData>
      <sheetData sheetId="3">
        <row r="12">
          <cell r="D12">
            <v>25000</v>
          </cell>
        </row>
        <row r="25">
          <cell r="D25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วัสดุ"/>
      <sheetName val="ใช้สอย"/>
      <sheetName val="อุดหนุน"/>
    </sheetNames>
    <sheetDataSet>
      <sheetData sheetId="0">
        <row r="12">
          <cell r="C12">
            <v>1500</v>
          </cell>
        </row>
      </sheetData>
      <sheetData sheetId="1">
        <row r="13">
          <cell r="H13">
            <v>293508</v>
          </cell>
        </row>
        <row r="26">
          <cell r="H26">
            <v>47929.5</v>
          </cell>
        </row>
      </sheetData>
      <sheetData sheetId="2">
        <row r="13">
          <cell r="C13">
            <v>380000</v>
          </cell>
        </row>
        <row r="26">
          <cell r="C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เดือน"/>
      <sheetName val="ค่าจ้าง"/>
      <sheetName val="ค่าตอบแทน"/>
      <sheetName val="ใช้สอย"/>
      <sheetName val="วัสดุ"/>
      <sheetName val="ครุภัณฑ์"/>
    </sheetNames>
    <sheetDataSet>
      <sheetData sheetId="5">
        <row r="12">
          <cell r="F12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เดือน"/>
      <sheetName val="ค่าจ้าง"/>
      <sheetName val="ค่าตอบแทน"/>
      <sheetName val="ใช้สอย"/>
      <sheetName val="วัสดุ"/>
    </sheetNames>
    <sheetDataSet>
      <sheetData sheetId="0">
        <row r="12">
          <cell r="D12">
            <v>520440</v>
          </cell>
        </row>
        <row r="25">
          <cell r="D25">
            <v>215785</v>
          </cell>
        </row>
      </sheetData>
      <sheetData sheetId="1">
        <row r="11">
          <cell r="G11">
            <v>159420</v>
          </cell>
        </row>
        <row r="24">
          <cell r="G24">
            <v>79710</v>
          </cell>
        </row>
      </sheetData>
      <sheetData sheetId="2">
        <row r="10">
          <cell r="C10">
            <v>36000</v>
          </cell>
        </row>
        <row r="23">
          <cell r="C23">
            <v>12000</v>
          </cell>
        </row>
      </sheetData>
      <sheetData sheetId="3">
        <row r="13">
          <cell r="E13">
            <v>30000</v>
          </cell>
        </row>
        <row r="26">
          <cell r="E26">
            <v>0</v>
          </cell>
        </row>
      </sheetData>
      <sheetData sheetId="4">
        <row r="12">
          <cell r="D12">
            <v>25000</v>
          </cell>
        </row>
        <row r="25">
          <cell r="D25">
            <v>14200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ใช้สอย"/>
    </sheetNames>
    <sheetDataSet>
      <sheetData sheetId="0">
        <row r="13">
          <cell r="E13">
            <v>308000</v>
          </cell>
        </row>
        <row r="26">
          <cell r="E26">
            <v>44130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เดือน"/>
      <sheetName val="ค่าจ้าง"/>
      <sheetName val="ค่าตอบแทน"/>
      <sheetName val="ใช้สอย"/>
      <sheetName val="วัสดุ"/>
    </sheetNames>
    <sheetDataSet>
      <sheetData sheetId="0">
        <row r="12">
          <cell r="I12">
            <v>1062120</v>
          </cell>
        </row>
        <row r="25">
          <cell r="I25">
            <v>332880</v>
          </cell>
        </row>
      </sheetData>
      <sheetData sheetId="1">
        <row r="11">
          <cell r="S11">
            <v>917100</v>
          </cell>
        </row>
        <row r="24">
          <cell r="S24">
            <v>398550</v>
          </cell>
        </row>
      </sheetData>
      <sheetData sheetId="2">
        <row r="11">
          <cell r="D11">
            <v>46000</v>
          </cell>
        </row>
        <row r="24">
          <cell r="D24">
            <v>0</v>
          </cell>
        </row>
      </sheetData>
      <sheetData sheetId="3">
        <row r="13">
          <cell r="H13">
            <v>102000</v>
          </cell>
        </row>
        <row r="26">
          <cell r="H26">
            <v>38532</v>
          </cell>
        </row>
      </sheetData>
      <sheetData sheetId="4">
        <row r="12">
          <cell r="I12">
            <v>160000</v>
          </cell>
        </row>
        <row r="25">
          <cell r="I25">
            <v>16000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ใช้สอย"/>
    </sheetNames>
    <sheetDataSet>
      <sheetData sheetId="0">
        <row r="13">
          <cell r="H13">
            <v>110000</v>
          </cell>
        </row>
        <row r="26">
          <cell r="H26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ใช้สอย"/>
    </sheetNames>
    <sheetDataSet>
      <sheetData sheetId="0">
        <row r="13">
          <cell r="C13">
            <v>250000</v>
          </cell>
        </row>
        <row r="26">
          <cell r="C26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ใช้สอย"/>
      <sheetName val="อุดหนุน"/>
    </sheetNames>
    <sheetDataSet>
      <sheetData sheetId="0">
        <row r="13">
          <cell r="C13">
            <v>300000</v>
          </cell>
        </row>
        <row r="26">
          <cell r="C26">
            <v>0</v>
          </cell>
        </row>
      </sheetData>
      <sheetData sheetId="1">
        <row r="12">
          <cell r="D12">
            <v>10000</v>
          </cell>
        </row>
        <row r="25">
          <cell r="D25">
            <v>10000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ค่าใช้สอย"/>
      <sheetName val="ค่าที่ดินและสิ่งก่อสร้าง"/>
      <sheetName val="Sheet1"/>
    </sheetNames>
    <sheetDataSet>
      <sheetData sheetId="0">
        <row r="12">
          <cell r="D12">
            <v>520000</v>
          </cell>
        </row>
        <row r="25">
          <cell r="D25">
            <v>205500</v>
          </cell>
        </row>
      </sheetData>
      <sheetData sheetId="1">
        <row r="18">
          <cell r="W18">
            <v>5430000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เดือน"/>
      <sheetName val="ค่าจ้าง"/>
      <sheetName val="ใช้สอย"/>
      <sheetName val="วัสดุ"/>
    </sheetNames>
    <sheetDataSet>
      <sheetData sheetId="0">
        <row r="12">
          <cell r="C12">
            <v>355320</v>
          </cell>
        </row>
        <row r="25">
          <cell r="C25">
            <v>0</v>
          </cell>
        </row>
      </sheetData>
      <sheetData sheetId="1">
        <row r="12">
          <cell r="G12">
            <v>159420</v>
          </cell>
        </row>
        <row r="25">
          <cell r="G25">
            <v>79710</v>
          </cell>
        </row>
      </sheetData>
      <sheetData sheetId="2">
        <row r="12">
          <cell r="J12">
            <v>100000</v>
          </cell>
        </row>
        <row r="13">
          <cell r="F13">
            <v>121062</v>
          </cell>
        </row>
        <row r="25">
          <cell r="J25">
            <v>0</v>
          </cell>
        </row>
        <row r="26">
          <cell r="F26">
            <v>44130</v>
          </cell>
        </row>
      </sheetData>
      <sheetData sheetId="3">
        <row r="12">
          <cell r="I12">
            <v>20000</v>
          </cell>
        </row>
        <row r="25">
          <cell r="I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ใช้สอย"/>
      <sheetName val="ค่าวัสดุ"/>
      <sheetName val="อุดหนุน"/>
    </sheetNames>
    <sheetDataSet>
      <sheetData sheetId="1">
        <row r="26">
          <cell r="C26">
            <v>0</v>
          </cell>
        </row>
      </sheetData>
      <sheetData sheetId="2">
        <row r="24">
          <cell r="C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ใช้สอย"/>
      <sheetName val="ค่าวัสดุ"/>
      <sheetName val="อุดหนุน"/>
    </sheetNames>
    <sheetDataSet>
      <sheetData sheetId="0">
        <row r="26">
          <cell r="I26">
            <v>0</v>
          </cell>
        </row>
      </sheetData>
      <sheetData sheetId="2">
        <row r="25">
          <cell r="F2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ใช้สอย"/>
      <sheetName val="วัสดุ"/>
    </sheetNames>
    <sheetDataSet>
      <sheetData sheetId="1">
        <row r="12">
          <cell r="C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เดือน"/>
      <sheetName val="ค่าจ้าง"/>
      <sheetName val="ค่าตอบแทน"/>
      <sheetName val="ใช้สอย"/>
      <sheetName val="วัสดุ"/>
      <sheetName val="ครุภัณฑ์"/>
      <sheetName val="ค่าที่ดินและสิ่งก่อสร้าง"/>
    </sheetNames>
    <sheetDataSet>
      <sheetData sheetId="2">
        <row r="24">
          <cell r="D2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ค่าจ้างชั่วคราว"/>
      <sheetName val="ค่าตอบแทน"/>
      <sheetName val="ใช้สอย"/>
      <sheetName val="วัสดุ"/>
      <sheetName val="สาธารณูปโภค"/>
      <sheetName val="อุดหนุน"/>
      <sheetName val="ครุภัณฑ์"/>
      <sheetName val="ที่ดินและสิ่งก่อสร้าง"/>
    </sheetNames>
    <sheetDataSet>
      <sheetData sheetId="1">
        <row r="24">
          <cell r="D2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เดือน"/>
      <sheetName val="ค่าตอบแทน"/>
      <sheetName val="ใช้สอย"/>
      <sheetName val="วัสด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เดือน"/>
      <sheetName val="ประจำ"/>
      <sheetName val="ค่าจ้าง"/>
      <sheetName val="ค่าตอบแทน"/>
      <sheetName val="ใช้สอย"/>
      <sheetName val="วัสดุ"/>
      <sheetName val="สาธารณูปโภค"/>
      <sheetName val="อื่น"/>
      <sheetName val="ครุภัณฑ์"/>
      <sheetName val="ที่ดินและสิ่งก่อสร้าง"/>
      <sheetName val="อุดหนุน"/>
    </sheetNames>
    <sheetDataSet>
      <sheetData sheetId="7">
        <row r="24">
          <cell r="C24">
            <v>0</v>
          </cell>
        </row>
      </sheetData>
      <sheetData sheetId="10">
        <row r="26">
          <cell r="C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Layout" workbookViewId="0" topLeftCell="A13">
      <selection activeCell="B20" sqref="B20"/>
    </sheetView>
  </sheetViews>
  <sheetFormatPr defaultColWidth="9.140625" defaultRowHeight="15"/>
  <cols>
    <col min="1" max="1" width="19.00390625" style="1" customWidth="1"/>
    <col min="2" max="2" width="20.421875" style="1" customWidth="1"/>
    <col min="3" max="3" width="26.00390625" style="1" customWidth="1"/>
    <col min="4" max="4" width="17.00390625" style="1" customWidth="1"/>
    <col min="5" max="5" width="21.28125" style="1" customWidth="1"/>
    <col min="6" max="6" width="21.00390625" style="1" customWidth="1"/>
    <col min="7" max="7" width="12.28125" style="1" bestFit="1" customWidth="1"/>
    <col min="8" max="8" width="10.8515625" style="1" bestFit="1" customWidth="1"/>
    <col min="9" max="16384" width="9.00390625" style="1" customWidth="1"/>
  </cols>
  <sheetData>
    <row r="1" spans="1:6" ht="21">
      <c r="A1" s="168" t="s">
        <v>0</v>
      </c>
      <c r="B1" s="168"/>
      <c r="C1" s="168"/>
      <c r="D1" s="168"/>
      <c r="E1" s="168"/>
      <c r="F1" s="168"/>
    </row>
    <row r="2" spans="1:6" ht="21">
      <c r="A2" s="168" t="s">
        <v>132</v>
      </c>
      <c r="B2" s="168"/>
      <c r="C2" s="168"/>
      <c r="D2" s="168"/>
      <c r="E2" s="168"/>
      <c r="F2" s="168"/>
    </row>
    <row r="3" spans="1:6" ht="21">
      <c r="A3" s="168" t="s">
        <v>186</v>
      </c>
      <c r="B3" s="168"/>
      <c r="C3" s="168"/>
      <c r="D3" s="168"/>
      <c r="E3" s="168"/>
      <c r="F3" s="168"/>
    </row>
    <row r="4" spans="1:6" ht="2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8" ht="21">
      <c r="A5" s="3" t="s">
        <v>5</v>
      </c>
      <c r="B5" s="9" t="s">
        <v>5</v>
      </c>
      <c r="C5" s="4" t="s">
        <v>7</v>
      </c>
      <c r="D5" s="15">
        <f>SUM('[14]งบกลาง'!$Z$11)</f>
        <v>17347544</v>
      </c>
      <c r="E5" s="16">
        <f>SUM('[14]งบกลาง'!$Z$24)</f>
        <v>8228249.02</v>
      </c>
      <c r="F5" s="15">
        <f>SUM(E5)</f>
        <v>8228249.02</v>
      </c>
      <c r="G5" s="133"/>
      <c r="H5" s="133"/>
    </row>
    <row r="6" spans="1:9" ht="21">
      <c r="A6" s="5"/>
      <c r="B6" s="10"/>
      <c r="C6" s="6" t="s">
        <v>9</v>
      </c>
      <c r="D6" s="17">
        <v>0</v>
      </c>
      <c r="E6" s="18">
        <v>0</v>
      </c>
      <c r="F6" s="17">
        <f>SUM(E6)</f>
        <v>0</v>
      </c>
      <c r="G6" s="1">
        <v>10991900</v>
      </c>
      <c r="H6" s="1">
        <v>2207200</v>
      </c>
      <c r="I6" s="1">
        <v>43092</v>
      </c>
    </row>
    <row r="7" spans="1:6" ht="21">
      <c r="A7" s="5"/>
      <c r="B7" s="10"/>
      <c r="C7" s="6"/>
      <c r="D7" s="17"/>
      <c r="E7" s="18"/>
      <c r="F7" s="17"/>
    </row>
    <row r="8" spans="1:6" ht="21">
      <c r="A8" s="5"/>
      <c r="B8" s="10"/>
      <c r="C8" s="6"/>
      <c r="D8" s="17"/>
      <c r="E8" s="18"/>
      <c r="F8" s="17"/>
    </row>
    <row r="9" spans="1:6" ht="21">
      <c r="A9" s="5"/>
      <c r="B9" s="10"/>
      <c r="C9" s="6"/>
      <c r="D9" s="17"/>
      <c r="E9" s="18"/>
      <c r="F9" s="17"/>
    </row>
    <row r="10" spans="1:6" ht="21">
      <c r="A10" s="5"/>
      <c r="B10" s="10"/>
      <c r="C10" s="6"/>
      <c r="D10" s="17"/>
      <c r="E10" s="18"/>
      <c r="F10" s="17"/>
    </row>
    <row r="11" spans="1:6" ht="21">
      <c r="A11" s="5"/>
      <c r="B11" s="10"/>
      <c r="C11" s="6"/>
      <c r="D11" s="17"/>
      <c r="E11" s="18"/>
      <c r="F11" s="17"/>
    </row>
    <row r="12" spans="1:6" ht="21">
      <c r="A12" s="5"/>
      <c r="B12" s="10"/>
      <c r="C12" s="6"/>
      <c r="D12" s="10"/>
      <c r="E12" s="6"/>
      <c r="F12" s="10"/>
    </row>
    <row r="13" spans="1:6" ht="21">
      <c r="A13" s="5"/>
      <c r="B13" s="10"/>
      <c r="C13" s="6"/>
      <c r="D13" s="10"/>
      <c r="E13" s="6"/>
      <c r="F13" s="10"/>
    </row>
    <row r="14" spans="1:6" ht="21">
      <c r="A14" s="5"/>
      <c r="B14" s="10"/>
      <c r="C14" s="6"/>
      <c r="D14" s="120"/>
      <c r="E14" s="6"/>
      <c r="F14" s="10"/>
    </row>
    <row r="15" spans="1:6" ht="21">
      <c r="A15" s="5"/>
      <c r="B15" s="10"/>
      <c r="C15" s="6"/>
      <c r="D15" s="10"/>
      <c r="E15" s="6"/>
      <c r="F15" s="10"/>
    </row>
    <row r="16" spans="1:6" ht="21">
      <c r="A16" s="5"/>
      <c r="B16" s="10"/>
      <c r="C16" s="6"/>
      <c r="D16" s="10"/>
      <c r="E16" s="6"/>
      <c r="F16" s="10"/>
    </row>
    <row r="17" spans="1:6" ht="21">
      <c r="A17" s="7"/>
      <c r="B17" s="11"/>
      <c r="C17" s="8"/>
      <c r="D17" s="11"/>
      <c r="E17" s="8"/>
      <c r="F17" s="11"/>
    </row>
    <row r="18" spans="1:6" ht="21">
      <c r="A18" s="12"/>
      <c r="B18" s="14" t="s">
        <v>6</v>
      </c>
      <c r="C18" s="13"/>
      <c r="D18" s="19">
        <f>SUM(D5:D9)</f>
        <v>17347544</v>
      </c>
      <c r="E18" s="19">
        <f>SUM(E5:E10)</f>
        <v>8228249.02</v>
      </c>
      <c r="F18" s="19">
        <f>SUM(F5:F9)</f>
        <v>8228249.02</v>
      </c>
    </row>
    <row r="20" s="6" customFormat="1" ht="48.75" customHeight="1">
      <c r="F20" s="166" t="s">
        <v>187</v>
      </c>
    </row>
  </sheetData>
  <sheetProtection/>
  <mergeCells count="3">
    <mergeCell ref="A1:F1"/>
    <mergeCell ref="A2:F2"/>
    <mergeCell ref="A3:F3"/>
  </mergeCells>
  <printOptions/>
  <pageMargins left="0.7" right="0.23958333333333334" top="1.0104166666666667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view="pageLayout" workbookViewId="0" topLeftCell="A7">
      <selection activeCell="D21" sqref="D21"/>
    </sheetView>
  </sheetViews>
  <sheetFormatPr defaultColWidth="9.140625" defaultRowHeight="15"/>
  <cols>
    <col min="1" max="1" width="14.28125" style="1" customWidth="1"/>
    <col min="2" max="2" width="16.8515625" style="1" customWidth="1"/>
    <col min="3" max="3" width="30.8515625" style="1" customWidth="1"/>
    <col min="4" max="4" width="12.8515625" style="1" customWidth="1"/>
    <col min="5" max="5" width="20.421875" style="1" customWidth="1"/>
    <col min="6" max="6" width="16.7109375" style="1" customWidth="1"/>
    <col min="7" max="7" width="15.421875" style="1" customWidth="1"/>
    <col min="8" max="16384" width="9.00390625" style="1" customWidth="1"/>
  </cols>
  <sheetData>
    <row r="1" spans="1:7" ht="21">
      <c r="A1" s="172" t="s">
        <v>0</v>
      </c>
      <c r="B1" s="172"/>
      <c r="C1" s="172"/>
      <c r="D1" s="172"/>
      <c r="E1" s="172"/>
      <c r="F1" s="172"/>
      <c r="G1" s="172"/>
    </row>
    <row r="2" spans="1:7" ht="21">
      <c r="A2" s="172" t="s">
        <v>141</v>
      </c>
      <c r="B2" s="172"/>
      <c r="C2" s="172"/>
      <c r="D2" s="172"/>
      <c r="E2" s="172"/>
      <c r="F2" s="172"/>
      <c r="G2" s="172"/>
    </row>
    <row r="3" spans="1:7" ht="21">
      <c r="A3" s="172" t="s">
        <v>184</v>
      </c>
      <c r="B3" s="172"/>
      <c r="C3" s="172"/>
      <c r="D3" s="172"/>
      <c r="E3" s="172"/>
      <c r="F3" s="172"/>
      <c r="G3" s="172"/>
    </row>
    <row r="4" spans="1:7" ht="21">
      <c r="A4" s="35" t="s">
        <v>1</v>
      </c>
      <c r="B4" s="35" t="s">
        <v>2</v>
      </c>
      <c r="C4" s="35" t="s">
        <v>3</v>
      </c>
      <c r="D4" s="35" t="s">
        <v>4</v>
      </c>
      <c r="E4" s="35" t="s">
        <v>67</v>
      </c>
      <c r="F4" s="35" t="s">
        <v>82</v>
      </c>
      <c r="G4" s="35" t="s">
        <v>6</v>
      </c>
    </row>
    <row r="5" spans="1:7" ht="21">
      <c r="A5" s="37"/>
      <c r="B5" s="37"/>
      <c r="C5" s="37"/>
      <c r="D5" s="37"/>
      <c r="E5" s="37" t="s">
        <v>81</v>
      </c>
      <c r="F5" s="37" t="s">
        <v>83</v>
      </c>
      <c r="G5" s="37"/>
    </row>
    <row r="6" spans="1:7" ht="21">
      <c r="A6" s="38" t="s">
        <v>15</v>
      </c>
      <c r="B6" s="39" t="s">
        <v>16</v>
      </c>
      <c r="C6" s="40" t="s">
        <v>7</v>
      </c>
      <c r="D6" s="41">
        <v>0</v>
      </c>
      <c r="E6" s="55">
        <v>0</v>
      </c>
      <c r="F6" s="41">
        <v>0</v>
      </c>
      <c r="G6" s="41">
        <f aca="true" t="shared" si="0" ref="G6:G17">SUM(E6:F6)</f>
        <v>0</v>
      </c>
    </row>
    <row r="7" spans="1:7" ht="21">
      <c r="A7" s="42"/>
      <c r="B7" s="43" t="s">
        <v>17</v>
      </c>
      <c r="C7" s="44" t="s">
        <v>7</v>
      </c>
      <c r="D7" s="45">
        <f>SUM('[1]เข้มแข็ง'!$B$7)</f>
        <v>0</v>
      </c>
      <c r="E7" s="46">
        <v>0</v>
      </c>
      <c r="F7" s="45">
        <v>0</v>
      </c>
      <c r="G7" s="45">
        <f t="shared" si="0"/>
        <v>0</v>
      </c>
    </row>
    <row r="8" spans="1:7" ht="21">
      <c r="A8" s="42" t="s">
        <v>25</v>
      </c>
      <c r="B8" s="43" t="s">
        <v>18</v>
      </c>
      <c r="C8" s="44" t="s">
        <v>7</v>
      </c>
      <c r="D8" s="45">
        <v>0</v>
      </c>
      <c r="E8" s="46">
        <v>0</v>
      </c>
      <c r="F8" s="45">
        <v>0</v>
      </c>
      <c r="G8" s="45">
        <f t="shared" si="0"/>
        <v>0</v>
      </c>
    </row>
    <row r="9" spans="1:7" ht="21">
      <c r="A9" s="42"/>
      <c r="B9" s="43" t="s">
        <v>19</v>
      </c>
      <c r="C9" s="44" t="s">
        <v>7</v>
      </c>
      <c r="D9" s="45">
        <f>SUM('[26]ค่าใช้สอย'!$D$12)</f>
        <v>520000</v>
      </c>
      <c r="E9" s="46">
        <v>0</v>
      </c>
      <c r="F9" s="45">
        <f>SUM('[26]ค่าใช้สอย'!$D$25)</f>
        <v>205500</v>
      </c>
      <c r="G9" s="45">
        <f t="shared" si="0"/>
        <v>205500</v>
      </c>
    </row>
    <row r="10" spans="1:7" ht="21">
      <c r="A10" s="42"/>
      <c r="B10" s="43" t="s">
        <v>20</v>
      </c>
      <c r="C10" s="44" t="s">
        <v>7</v>
      </c>
      <c r="D10" s="45">
        <v>0</v>
      </c>
      <c r="E10" s="46">
        <v>0</v>
      </c>
      <c r="F10" s="45">
        <v>0</v>
      </c>
      <c r="G10" s="45">
        <f t="shared" si="0"/>
        <v>0</v>
      </c>
    </row>
    <row r="11" spans="1:7" ht="21">
      <c r="A11" s="42"/>
      <c r="B11" s="43" t="s">
        <v>21</v>
      </c>
      <c r="C11" s="44" t="s">
        <v>7</v>
      </c>
      <c r="D11" s="45">
        <v>0</v>
      </c>
      <c r="E11" s="46">
        <v>0</v>
      </c>
      <c r="F11" s="45">
        <v>0</v>
      </c>
      <c r="G11" s="45">
        <f t="shared" si="0"/>
        <v>0</v>
      </c>
    </row>
    <row r="12" spans="1:7" ht="21">
      <c r="A12" s="42" t="s">
        <v>26</v>
      </c>
      <c r="B12" s="43" t="s">
        <v>22</v>
      </c>
      <c r="C12" s="44" t="s">
        <v>7</v>
      </c>
      <c r="D12" s="45">
        <v>0</v>
      </c>
      <c r="E12" s="46">
        <v>0</v>
      </c>
      <c r="F12" s="45">
        <v>0</v>
      </c>
      <c r="G12" s="45">
        <f t="shared" si="0"/>
        <v>0</v>
      </c>
    </row>
    <row r="13" spans="1:7" ht="21">
      <c r="A13" s="42"/>
      <c r="B13" s="43" t="s">
        <v>23</v>
      </c>
      <c r="C13" s="44" t="s">
        <v>7</v>
      </c>
      <c r="D13" s="45">
        <f>SUM('[26]ค่าที่ดินและสิ่งก่อสร้าง'!$W$18)</f>
        <v>5430000</v>
      </c>
      <c r="E13" s="46">
        <v>0</v>
      </c>
      <c r="F13" s="45">
        <v>1184000</v>
      </c>
      <c r="G13" s="45">
        <f t="shared" si="0"/>
        <v>1184000</v>
      </c>
    </row>
    <row r="14" spans="1:7" ht="21">
      <c r="A14" s="42"/>
      <c r="B14" s="43"/>
      <c r="C14" s="44" t="s">
        <v>156</v>
      </c>
      <c r="D14" s="45">
        <v>0</v>
      </c>
      <c r="E14" s="46">
        <v>0</v>
      </c>
      <c r="F14" s="45">
        <v>0</v>
      </c>
      <c r="G14" s="45">
        <f t="shared" si="0"/>
        <v>0</v>
      </c>
    </row>
    <row r="15" spans="1:7" ht="21">
      <c r="A15" s="42" t="s">
        <v>27</v>
      </c>
      <c r="B15" s="43" t="s">
        <v>24</v>
      </c>
      <c r="C15" s="44" t="s">
        <v>7</v>
      </c>
      <c r="D15" s="45">
        <v>0</v>
      </c>
      <c r="E15" s="46">
        <v>0</v>
      </c>
      <c r="F15" s="45">
        <v>0</v>
      </c>
      <c r="G15" s="45">
        <f t="shared" si="0"/>
        <v>0</v>
      </c>
    </row>
    <row r="16" spans="1:7" ht="21">
      <c r="A16" s="47" t="s">
        <v>28</v>
      </c>
      <c r="B16" s="48" t="s">
        <v>8</v>
      </c>
      <c r="C16" s="49" t="s">
        <v>7</v>
      </c>
      <c r="D16" s="50">
        <v>0</v>
      </c>
      <c r="E16" s="51">
        <v>0</v>
      </c>
      <c r="F16" s="50">
        <v>0</v>
      </c>
      <c r="G16" s="50">
        <f t="shared" si="0"/>
        <v>0</v>
      </c>
    </row>
    <row r="17" spans="1:7" ht="21">
      <c r="A17" s="52"/>
      <c r="B17" s="14" t="s">
        <v>6</v>
      </c>
      <c r="C17" s="53"/>
      <c r="D17" s="54">
        <f>SUM(D6:D16)</f>
        <v>5950000</v>
      </c>
      <c r="E17" s="54">
        <f>SUM(E6:E16)</f>
        <v>0</v>
      </c>
      <c r="F17" s="54">
        <f>SUM(F6:F16)</f>
        <v>1389500</v>
      </c>
      <c r="G17" s="54">
        <f t="shared" si="0"/>
        <v>1389500</v>
      </c>
    </row>
    <row r="18" spans="4:7" ht="21">
      <c r="D18" s="25"/>
      <c r="E18" s="25"/>
      <c r="F18" s="25"/>
      <c r="G18" s="25"/>
    </row>
    <row r="19" ht="21">
      <c r="A19" s="1" t="s">
        <v>10</v>
      </c>
    </row>
    <row r="20" s="6" customFormat="1" ht="21"/>
    <row r="21" ht="39">
      <c r="G21" s="166" t="s">
        <v>196</v>
      </c>
    </row>
  </sheetData>
  <sheetProtection/>
  <mergeCells count="3">
    <mergeCell ref="A1:G1"/>
    <mergeCell ref="A2:G2"/>
    <mergeCell ref="A3:G3"/>
  </mergeCells>
  <printOptions/>
  <pageMargins left="0.5625" right="0.46875" top="0.9791666666666666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view="pageLayout" workbookViewId="0" topLeftCell="A8">
      <selection activeCell="D12" sqref="D12"/>
    </sheetView>
  </sheetViews>
  <sheetFormatPr defaultColWidth="9.140625" defaultRowHeight="15"/>
  <cols>
    <col min="1" max="1" width="14.28125" style="1" customWidth="1"/>
    <col min="2" max="2" width="16.8515625" style="1" customWidth="1"/>
    <col min="3" max="3" width="18.28125" style="1" customWidth="1"/>
    <col min="4" max="4" width="18.00390625" style="1" customWidth="1"/>
    <col min="5" max="6" width="19.421875" style="1" customWidth="1"/>
    <col min="7" max="7" width="18.421875" style="1" customWidth="1"/>
    <col min="8" max="16384" width="9.00390625" style="1" customWidth="1"/>
  </cols>
  <sheetData>
    <row r="1" spans="1:7" ht="21">
      <c r="A1" s="172" t="s">
        <v>0</v>
      </c>
      <c r="B1" s="172"/>
      <c r="C1" s="172"/>
      <c r="D1" s="172"/>
      <c r="E1" s="172"/>
      <c r="F1" s="172"/>
      <c r="G1" s="172"/>
    </row>
    <row r="2" spans="1:7" ht="21">
      <c r="A2" s="172" t="s">
        <v>142</v>
      </c>
      <c r="B2" s="172"/>
      <c r="C2" s="172"/>
      <c r="D2" s="172"/>
      <c r="E2" s="172"/>
      <c r="F2" s="172"/>
      <c r="G2" s="172"/>
    </row>
    <row r="3" spans="1:7" ht="21">
      <c r="A3" s="172" t="s">
        <v>157</v>
      </c>
      <c r="B3" s="172"/>
      <c r="C3" s="172"/>
      <c r="D3" s="172"/>
      <c r="E3" s="172"/>
      <c r="F3" s="172"/>
      <c r="G3" s="172"/>
    </row>
    <row r="4" spans="1:7" ht="21">
      <c r="A4" s="35" t="s">
        <v>1</v>
      </c>
      <c r="B4" s="35" t="s">
        <v>2</v>
      </c>
      <c r="C4" s="35" t="s">
        <v>3</v>
      </c>
      <c r="D4" s="35" t="s">
        <v>4</v>
      </c>
      <c r="E4" s="35" t="s">
        <v>84</v>
      </c>
      <c r="F4" s="35" t="s">
        <v>85</v>
      </c>
      <c r="G4" s="35" t="s">
        <v>6</v>
      </c>
    </row>
    <row r="5" spans="1:7" ht="21">
      <c r="A5" s="37"/>
      <c r="B5" s="37"/>
      <c r="C5" s="37"/>
      <c r="D5" s="37"/>
      <c r="E5" s="37"/>
      <c r="F5" s="37" t="s">
        <v>86</v>
      </c>
      <c r="G5" s="37"/>
    </row>
    <row r="6" spans="1:7" ht="21">
      <c r="A6" s="38" t="s">
        <v>15</v>
      </c>
      <c r="B6" s="39" t="s">
        <v>16</v>
      </c>
      <c r="C6" s="40" t="s">
        <v>7</v>
      </c>
      <c r="D6" s="41">
        <v>0</v>
      </c>
      <c r="E6" s="55">
        <v>0</v>
      </c>
      <c r="F6" s="41">
        <v>0</v>
      </c>
      <c r="G6" s="41">
        <f aca="true" t="shared" si="0" ref="G6:G16">SUM(E6:F6)</f>
        <v>0</v>
      </c>
    </row>
    <row r="7" spans="1:7" ht="21">
      <c r="A7" s="42"/>
      <c r="B7" s="43" t="s">
        <v>17</v>
      </c>
      <c r="C7" s="44" t="s">
        <v>7</v>
      </c>
      <c r="D7" s="45">
        <f>SUM('[27]เงินเดือน'!$C$12,'[27]ค่าจ้าง'!$G$12)</f>
        <v>514740</v>
      </c>
      <c r="E7" s="46">
        <f>SUM('[27]เงินเดือน'!$C$25,'[27]ค่าจ้าง'!$G$25)</f>
        <v>79710</v>
      </c>
      <c r="F7" s="45">
        <v>0</v>
      </c>
      <c r="G7" s="45">
        <f t="shared" si="0"/>
        <v>79710</v>
      </c>
    </row>
    <row r="8" spans="1:7" ht="21">
      <c r="A8" s="42" t="s">
        <v>25</v>
      </c>
      <c r="B8" s="43" t="s">
        <v>18</v>
      </c>
      <c r="C8" s="44" t="s">
        <v>7</v>
      </c>
      <c r="D8" s="45">
        <v>0</v>
      </c>
      <c r="E8" s="46">
        <f>SUM('[6]ค่าตอบแทน'!$D$24)</f>
        <v>0</v>
      </c>
      <c r="F8" s="45">
        <v>0</v>
      </c>
      <c r="G8" s="45">
        <f t="shared" si="0"/>
        <v>0</v>
      </c>
    </row>
    <row r="9" spans="1:7" ht="21">
      <c r="A9" s="42"/>
      <c r="B9" s="43" t="s">
        <v>19</v>
      </c>
      <c r="C9" s="44" t="s">
        <v>7</v>
      </c>
      <c r="D9" s="45">
        <f>SUM('[27]ใช้สอย'!$F$13,'[27]ใช้สอย'!$J$12)</f>
        <v>221062</v>
      </c>
      <c r="E9" s="46">
        <f>SUM('[27]ใช้สอย'!$F$26)</f>
        <v>44130</v>
      </c>
      <c r="F9" s="45">
        <f>SUM('[27]ใช้สอย'!$J$25)</f>
        <v>0</v>
      </c>
      <c r="G9" s="45">
        <f t="shared" si="0"/>
        <v>44130</v>
      </c>
    </row>
    <row r="10" spans="1:7" ht="21">
      <c r="A10" s="42"/>
      <c r="B10" s="43" t="s">
        <v>20</v>
      </c>
      <c r="C10" s="44" t="s">
        <v>7</v>
      </c>
      <c r="D10" s="45">
        <f>SUM('[27]วัสดุ'!$I$12)</f>
        <v>20000</v>
      </c>
      <c r="E10" s="46">
        <v>0</v>
      </c>
      <c r="F10" s="45">
        <f>SUM('[27]วัสดุ'!$I$25)</f>
        <v>0</v>
      </c>
      <c r="G10" s="45">
        <f t="shared" si="0"/>
        <v>0</v>
      </c>
    </row>
    <row r="11" spans="1:7" ht="21">
      <c r="A11" s="42"/>
      <c r="B11" s="43" t="s">
        <v>21</v>
      </c>
      <c r="C11" s="44" t="s">
        <v>7</v>
      </c>
      <c r="D11" s="45">
        <v>0</v>
      </c>
      <c r="E11" s="46">
        <v>0</v>
      </c>
      <c r="F11" s="45">
        <v>0</v>
      </c>
      <c r="G11" s="45">
        <f t="shared" si="0"/>
        <v>0</v>
      </c>
    </row>
    <row r="12" spans="1:7" ht="21">
      <c r="A12" s="42" t="s">
        <v>26</v>
      </c>
      <c r="B12" s="43" t="s">
        <v>22</v>
      </c>
      <c r="C12" s="44" t="s">
        <v>7</v>
      </c>
      <c r="D12" s="45">
        <v>0</v>
      </c>
      <c r="E12" s="46">
        <v>0</v>
      </c>
      <c r="F12" s="45">
        <v>0</v>
      </c>
      <c r="G12" s="45">
        <f t="shared" si="0"/>
        <v>0</v>
      </c>
    </row>
    <row r="13" spans="1:7" ht="21">
      <c r="A13" s="42"/>
      <c r="B13" s="43" t="s">
        <v>23</v>
      </c>
      <c r="C13" s="44" t="s">
        <v>7</v>
      </c>
      <c r="D13" s="45">
        <v>0</v>
      </c>
      <c r="E13" s="46">
        <v>0</v>
      </c>
      <c r="F13" s="45">
        <v>0</v>
      </c>
      <c r="G13" s="45">
        <f t="shared" si="0"/>
        <v>0</v>
      </c>
    </row>
    <row r="14" spans="1:7" ht="21">
      <c r="A14" s="42" t="s">
        <v>27</v>
      </c>
      <c r="B14" s="43" t="s">
        <v>24</v>
      </c>
      <c r="C14" s="44" t="s">
        <v>7</v>
      </c>
      <c r="D14" s="45">
        <v>0</v>
      </c>
      <c r="E14" s="46">
        <v>0</v>
      </c>
      <c r="F14" s="45">
        <v>0</v>
      </c>
      <c r="G14" s="45">
        <f t="shared" si="0"/>
        <v>0</v>
      </c>
    </row>
    <row r="15" spans="1:7" ht="21">
      <c r="A15" s="47" t="s">
        <v>28</v>
      </c>
      <c r="B15" s="48" t="s">
        <v>8</v>
      </c>
      <c r="C15" s="49" t="s">
        <v>7</v>
      </c>
      <c r="D15" s="50">
        <v>0</v>
      </c>
      <c r="E15" s="51">
        <v>0</v>
      </c>
      <c r="F15" s="50">
        <v>0</v>
      </c>
      <c r="G15" s="50">
        <f t="shared" si="0"/>
        <v>0</v>
      </c>
    </row>
    <row r="16" spans="1:7" ht="21">
      <c r="A16" s="52"/>
      <c r="B16" s="14" t="s">
        <v>6</v>
      </c>
      <c r="C16" s="53"/>
      <c r="D16" s="54">
        <f>SUM(D6:D15)</f>
        <v>755802</v>
      </c>
      <c r="E16" s="54">
        <f>SUM(E6:E15)</f>
        <v>123840</v>
      </c>
      <c r="F16" s="54">
        <f>SUM(F6:F15)</f>
        <v>0</v>
      </c>
      <c r="G16" s="54">
        <f t="shared" si="0"/>
        <v>123840</v>
      </c>
    </row>
    <row r="17" spans="4:7" ht="21">
      <c r="D17" s="25"/>
      <c r="E17" s="25"/>
      <c r="F17" s="25"/>
      <c r="G17" s="25"/>
    </row>
    <row r="18" ht="21">
      <c r="A18" s="1" t="s">
        <v>10</v>
      </c>
    </row>
    <row r="19" s="6" customFormat="1" ht="21"/>
    <row r="20" s="6" customFormat="1" ht="21"/>
    <row r="21" ht="39">
      <c r="G21" s="166" t="s">
        <v>197</v>
      </c>
    </row>
  </sheetData>
  <sheetProtection/>
  <mergeCells count="3">
    <mergeCell ref="A1:G1"/>
    <mergeCell ref="A2:G2"/>
    <mergeCell ref="A3:G3"/>
  </mergeCells>
  <printOptions/>
  <pageMargins left="0.5625" right="0.46875" top="0.9791666666666666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view="pageLayout" workbookViewId="0" topLeftCell="A9">
      <selection activeCell="E21" sqref="E21"/>
    </sheetView>
  </sheetViews>
  <sheetFormatPr defaultColWidth="9.140625" defaultRowHeight="15"/>
  <cols>
    <col min="1" max="1" width="12.140625" style="1" customWidth="1"/>
    <col min="2" max="2" width="18.28125" style="1" customWidth="1"/>
    <col min="3" max="3" width="15.00390625" style="1" customWidth="1"/>
    <col min="4" max="4" width="14.28125" style="1" customWidth="1"/>
    <col min="5" max="5" width="15.57421875" style="1" customWidth="1"/>
    <col min="6" max="6" width="16.28125" style="1" customWidth="1"/>
    <col min="7" max="7" width="16.421875" style="1" customWidth="1"/>
    <col min="8" max="8" width="15.140625" style="1" customWidth="1"/>
    <col min="9" max="16384" width="9.00390625" style="1" customWidth="1"/>
  </cols>
  <sheetData>
    <row r="1" spans="1:8" ht="21">
      <c r="A1" s="168" t="s">
        <v>0</v>
      </c>
      <c r="B1" s="168"/>
      <c r="C1" s="168"/>
      <c r="D1" s="168"/>
      <c r="E1" s="168"/>
      <c r="F1" s="168"/>
      <c r="G1" s="168"/>
      <c r="H1" s="168"/>
    </row>
    <row r="2" spans="1:8" ht="21">
      <c r="A2" s="168" t="s">
        <v>143</v>
      </c>
      <c r="B2" s="168"/>
      <c r="C2" s="168"/>
      <c r="D2" s="168"/>
      <c r="E2" s="168"/>
      <c r="F2" s="168"/>
      <c r="G2" s="168"/>
      <c r="H2" s="168"/>
    </row>
    <row r="3" spans="1:8" ht="21">
      <c r="A3" s="168" t="s">
        <v>185</v>
      </c>
      <c r="B3" s="168"/>
      <c r="C3" s="168"/>
      <c r="D3" s="168"/>
      <c r="E3" s="168"/>
      <c r="F3" s="168"/>
      <c r="G3" s="168"/>
      <c r="H3" s="168"/>
    </row>
    <row r="4" spans="1:8" ht="21">
      <c r="A4" s="169" t="s">
        <v>1</v>
      </c>
      <c r="B4" s="169" t="s">
        <v>2</v>
      </c>
      <c r="C4" s="169" t="s">
        <v>3</v>
      </c>
      <c r="D4" s="169" t="s">
        <v>4</v>
      </c>
      <c r="E4" s="20" t="s">
        <v>87</v>
      </c>
      <c r="F4" s="20" t="s">
        <v>46</v>
      </c>
      <c r="G4" s="20" t="s">
        <v>46</v>
      </c>
      <c r="H4" s="169" t="s">
        <v>6</v>
      </c>
    </row>
    <row r="5" spans="1:8" ht="21">
      <c r="A5" s="170"/>
      <c r="B5" s="170"/>
      <c r="C5" s="170"/>
      <c r="D5" s="170"/>
      <c r="E5" s="26" t="s">
        <v>88</v>
      </c>
      <c r="F5" s="26" t="s">
        <v>89</v>
      </c>
      <c r="G5" s="26" t="s">
        <v>90</v>
      </c>
      <c r="H5" s="170"/>
    </row>
    <row r="6" spans="1:8" ht="21">
      <c r="A6" s="171"/>
      <c r="B6" s="171"/>
      <c r="C6" s="171"/>
      <c r="D6" s="171"/>
      <c r="E6" s="21"/>
      <c r="F6" s="21"/>
      <c r="G6" s="21"/>
      <c r="H6" s="171"/>
    </row>
    <row r="7" spans="1:8" ht="21">
      <c r="A7" s="3" t="s">
        <v>15</v>
      </c>
      <c r="B7" s="9" t="s">
        <v>16</v>
      </c>
      <c r="C7" s="4" t="s">
        <v>7</v>
      </c>
      <c r="D7" s="15">
        <v>0</v>
      </c>
      <c r="E7" s="15">
        <v>0</v>
      </c>
      <c r="F7" s="15">
        <v>0</v>
      </c>
      <c r="G7" s="15">
        <v>0</v>
      </c>
      <c r="H7" s="15">
        <f>SUM(E7:G7)</f>
        <v>0</v>
      </c>
    </row>
    <row r="8" spans="1:8" ht="21">
      <c r="A8" s="5"/>
      <c r="B8" s="10" t="s">
        <v>17</v>
      </c>
      <c r="C8" s="6" t="s">
        <v>7</v>
      </c>
      <c r="D8" s="17">
        <v>0</v>
      </c>
      <c r="E8" s="18">
        <v>0</v>
      </c>
      <c r="F8" s="17">
        <v>0</v>
      </c>
      <c r="G8" s="17">
        <v>0</v>
      </c>
      <c r="H8" s="17">
        <f>SUM(E8:G8)</f>
        <v>0</v>
      </c>
    </row>
    <row r="9" spans="1:8" ht="21">
      <c r="A9" s="5" t="s">
        <v>25</v>
      </c>
      <c r="B9" s="10" t="s">
        <v>18</v>
      </c>
      <c r="C9" s="6" t="s">
        <v>7</v>
      </c>
      <c r="D9" s="17">
        <v>0</v>
      </c>
      <c r="E9" s="18">
        <v>0</v>
      </c>
      <c r="F9" s="17">
        <v>0</v>
      </c>
      <c r="G9" s="17">
        <v>0</v>
      </c>
      <c r="H9" s="17">
        <f aca="true" t="shared" si="0" ref="H9:H15">SUM(E9:G9)</f>
        <v>0</v>
      </c>
    </row>
    <row r="10" spans="1:8" ht="21">
      <c r="A10" s="5"/>
      <c r="B10" s="10" t="s">
        <v>19</v>
      </c>
      <c r="C10" s="6" t="s">
        <v>7</v>
      </c>
      <c r="D10" s="17">
        <v>0</v>
      </c>
      <c r="E10" s="18">
        <v>0</v>
      </c>
      <c r="F10" s="17">
        <v>0</v>
      </c>
      <c r="G10" s="17">
        <v>0</v>
      </c>
      <c r="H10" s="17">
        <f t="shared" si="0"/>
        <v>0</v>
      </c>
    </row>
    <row r="11" spans="1:8" ht="21">
      <c r="A11" s="5"/>
      <c r="B11" s="10" t="s">
        <v>20</v>
      </c>
      <c r="C11" s="6" t="s">
        <v>7</v>
      </c>
      <c r="D11" s="17">
        <v>0</v>
      </c>
      <c r="E11" s="18">
        <v>0</v>
      </c>
      <c r="F11" s="17">
        <v>0</v>
      </c>
      <c r="G11" s="17">
        <v>0</v>
      </c>
      <c r="H11" s="17">
        <f t="shared" si="0"/>
        <v>0</v>
      </c>
    </row>
    <row r="12" spans="1:8" ht="21">
      <c r="A12" s="5"/>
      <c r="B12" s="10" t="s">
        <v>21</v>
      </c>
      <c r="C12" s="6" t="s">
        <v>7</v>
      </c>
      <c r="D12" s="17">
        <v>15000</v>
      </c>
      <c r="E12" s="18">
        <v>0</v>
      </c>
      <c r="F12" s="17">
        <v>0</v>
      </c>
      <c r="G12" s="17">
        <v>0</v>
      </c>
      <c r="H12" s="17">
        <f t="shared" si="0"/>
        <v>0</v>
      </c>
    </row>
    <row r="13" spans="1:8" ht="21">
      <c r="A13" s="5" t="s">
        <v>26</v>
      </c>
      <c r="B13" s="10" t="s">
        <v>22</v>
      </c>
      <c r="C13" s="6" t="s">
        <v>7</v>
      </c>
      <c r="D13" s="17">
        <v>0</v>
      </c>
      <c r="E13" s="18">
        <v>0</v>
      </c>
      <c r="F13" s="17">
        <v>0</v>
      </c>
      <c r="G13" s="17">
        <v>0</v>
      </c>
      <c r="H13" s="17">
        <f t="shared" si="0"/>
        <v>0</v>
      </c>
    </row>
    <row r="14" spans="1:8" ht="21">
      <c r="A14" s="5"/>
      <c r="B14" s="10" t="s">
        <v>23</v>
      </c>
      <c r="C14" s="6" t="s">
        <v>7</v>
      </c>
      <c r="D14" s="17">
        <f>SUM('[1]รักษาความสงบภายใน'!$B$18)</f>
        <v>0</v>
      </c>
      <c r="E14" s="18">
        <v>0</v>
      </c>
      <c r="F14" s="17">
        <v>0</v>
      </c>
      <c r="G14" s="17">
        <v>0</v>
      </c>
      <c r="H14" s="17">
        <f t="shared" si="0"/>
        <v>0</v>
      </c>
    </row>
    <row r="15" spans="1:8" ht="21">
      <c r="A15" s="5" t="s">
        <v>27</v>
      </c>
      <c r="B15" s="10" t="s">
        <v>24</v>
      </c>
      <c r="C15" s="6" t="s">
        <v>7</v>
      </c>
      <c r="D15" s="17">
        <f>SUM('[1]รักษาความสงบภายใน'!$B$15)</f>
        <v>0</v>
      </c>
      <c r="E15" s="18">
        <v>0</v>
      </c>
      <c r="F15" s="17">
        <v>0</v>
      </c>
      <c r="G15" s="17">
        <v>0</v>
      </c>
      <c r="H15" s="17">
        <f t="shared" si="0"/>
        <v>0</v>
      </c>
    </row>
    <row r="16" spans="1:8" ht="21">
      <c r="A16" s="7" t="s">
        <v>28</v>
      </c>
      <c r="B16" s="11" t="s">
        <v>8</v>
      </c>
      <c r="C16" s="8" t="s">
        <v>7</v>
      </c>
      <c r="D16" s="22">
        <f>SUM('[1]รักษาความสงบภายใน'!$B$14)</f>
        <v>0</v>
      </c>
      <c r="E16" s="23">
        <v>0</v>
      </c>
      <c r="F16" s="22">
        <v>0</v>
      </c>
      <c r="G16" s="22">
        <v>0</v>
      </c>
      <c r="H16" s="22">
        <f>SUM(E16:G16)</f>
        <v>0</v>
      </c>
    </row>
    <row r="17" spans="1:8" ht="21">
      <c r="A17" s="12"/>
      <c r="B17" s="14" t="s">
        <v>6</v>
      </c>
      <c r="C17" s="13"/>
      <c r="D17" s="24">
        <f>SUM(D7:D16)</f>
        <v>15000</v>
      </c>
      <c r="E17" s="24">
        <f>SUM(E7:E16)</f>
        <v>0</v>
      </c>
      <c r="F17" s="24">
        <f>SUM(F7:F16)</f>
        <v>0</v>
      </c>
      <c r="G17" s="24">
        <f>SUM(G7:G16)</f>
        <v>0</v>
      </c>
      <c r="H17" s="24">
        <f>SUM(E17:G17)</f>
        <v>0</v>
      </c>
    </row>
    <row r="18" spans="4:8" ht="21">
      <c r="D18" s="25"/>
      <c r="E18" s="25"/>
      <c r="F18" s="25"/>
      <c r="G18" s="25"/>
      <c r="H18" s="25"/>
    </row>
    <row r="19" s="6" customFormat="1" ht="21">
      <c r="A19" s="6" t="s">
        <v>10</v>
      </c>
    </row>
    <row r="21" ht="39">
      <c r="H21" s="166" t="s">
        <v>198</v>
      </c>
    </row>
  </sheetData>
  <sheetProtection/>
  <mergeCells count="8">
    <mergeCell ref="A1:H1"/>
    <mergeCell ref="A2:H2"/>
    <mergeCell ref="A3:H3"/>
    <mergeCell ref="A4:A6"/>
    <mergeCell ref="B4:B6"/>
    <mergeCell ref="C4:C6"/>
    <mergeCell ref="D4:D6"/>
    <mergeCell ref="H4:H6"/>
  </mergeCells>
  <printOptions/>
  <pageMargins left="0.7" right="0.65625" top="0.9791666666666666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3"/>
  <sheetViews>
    <sheetView view="pageLayout" zoomScale="120" zoomScalePageLayoutView="120" workbookViewId="0" topLeftCell="C23">
      <selection activeCell="I31" sqref="I31"/>
    </sheetView>
  </sheetViews>
  <sheetFormatPr defaultColWidth="9.140625" defaultRowHeight="15"/>
  <cols>
    <col min="1" max="1" width="8.00390625" style="56" customWidth="1"/>
    <col min="2" max="2" width="12.57421875" style="56" customWidth="1"/>
    <col min="3" max="3" width="18.28125" style="56" customWidth="1"/>
    <col min="4" max="4" width="8.7109375" style="56" customWidth="1"/>
    <col min="5" max="5" width="8.00390625" style="56" customWidth="1"/>
    <col min="6" max="6" width="8.421875" style="56" customWidth="1"/>
    <col min="7" max="7" width="7.57421875" style="56" customWidth="1"/>
    <col min="8" max="8" width="8.28125" style="56" customWidth="1"/>
    <col min="9" max="9" width="9.00390625" style="56" customWidth="1"/>
    <col min="10" max="10" width="8.00390625" style="56" customWidth="1"/>
    <col min="11" max="11" width="8.28125" style="56" customWidth="1"/>
    <col min="12" max="12" width="8.8515625" style="56" customWidth="1"/>
    <col min="13" max="13" width="7.8515625" style="56" customWidth="1"/>
    <col min="14" max="14" width="7.140625" style="56" customWidth="1"/>
    <col min="15" max="15" width="9.421875" style="56" customWidth="1"/>
    <col min="16" max="16" width="9.28125" style="56" customWidth="1"/>
    <col min="17" max="16384" width="9.00390625" style="56" customWidth="1"/>
  </cols>
  <sheetData>
    <row r="1" spans="1:16" ht="18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8.75">
      <c r="A2" s="172" t="s">
        <v>92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ht="18.75">
      <c r="A3" s="172" t="s">
        <v>157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5.75">
      <c r="A4" s="179" t="s">
        <v>1</v>
      </c>
      <c r="B4" s="179" t="s">
        <v>2</v>
      </c>
      <c r="C4" s="179" t="s">
        <v>3</v>
      </c>
      <c r="D4" s="184" t="s">
        <v>113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</row>
    <row r="5" spans="1:16" ht="15.75">
      <c r="A5" s="180"/>
      <c r="B5" s="180"/>
      <c r="C5" s="182"/>
      <c r="D5" s="60" t="s">
        <v>93</v>
      </c>
      <c r="E5" s="61" t="s">
        <v>95</v>
      </c>
      <c r="F5" s="61"/>
      <c r="G5" s="61"/>
      <c r="H5" s="60" t="s">
        <v>98</v>
      </c>
      <c r="I5" s="60" t="s">
        <v>111</v>
      </c>
      <c r="J5" s="60" t="s">
        <v>100</v>
      </c>
      <c r="K5" s="61" t="s">
        <v>103</v>
      </c>
      <c r="L5" s="61" t="s">
        <v>106</v>
      </c>
      <c r="M5" s="61"/>
      <c r="N5" s="61" t="s">
        <v>109</v>
      </c>
      <c r="O5" s="60"/>
      <c r="P5" s="57"/>
    </row>
    <row r="6" spans="1:16" ht="15.75">
      <c r="A6" s="180"/>
      <c r="B6" s="180"/>
      <c r="C6" s="182"/>
      <c r="D6" s="62" t="s">
        <v>94</v>
      </c>
      <c r="E6" s="63" t="s">
        <v>96</v>
      </c>
      <c r="F6" s="63" t="s">
        <v>37</v>
      </c>
      <c r="G6" s="63" t="s">
        <v>45</v>
      </c>
      <c r="H6" s="62" t="s">
        <v>99</v>
      </c>
      <c r="I6" s="62" t="s">
        <v>112</v>
      </c>
      <c r="J6" s="62" t="s">
        <v>101</v>
      </c>
      <c r="K6" s="63" t="s">
        <v>104</v>
      </c>
      <c r="L6" s="63" t="s">
        <v>107</v>
      </c>
      <c r="M6" s="63" t="s">
        <v>108</v>
      </c>
      <c r="N6" s="63" t="s">
        <v>110</v>
      </c>
      <c r="O6" s="62" t="s">
        <v>5</v>
      </c>
      <c r="P6" s="59" t="s">
        <v>6</v>
      </c>
    </row>
    <row r="7" spans="1:16" ht="15.75">
      <c r="A7" s="181"/>
      <c r="B7" s="181"/>
      <c r="C7" s="183"/>
      <c r="D7" s="64"/>
      <c r="E7" s="65" t="s">
        <v>97</v>
      </c>
      <c r="F7" s="65"/>
      <c r="G7" s="65"/>
      <c r="H7" s="64"/>
      <c r="I7" s="64"/>
      <c r="J7" s="64" t="s">
        <v>102</v>
      </c>
      <c r="K7" s="65" t="s">
        <v>105</v>
      </c>
      <c r="L7" s="65"/>
      <c r="M7" s="65"/>
      <c r="N7" s="65"/>
      <c r="O7" s="64"/>
      <c r="P7" s="58"/>
    </row>
    <row r="8" spans="1:16" ht="15.75">
      <c r="A8" s="66" t="s">
        <v>91</v>
      </c>
      <c r="B8" s="27"/>
      <c r="C8" s="2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5.75">
      <c r="A9" s="29" t="s">
        <v>15</v>
      </c>
      <c r="B9" s="30" t="s">
        <v>16</v>
      </c>
      <c r="C9" s="31" t="s">
        <v>7</v>
      </c>
      <c r="D9" s="73">
        <f>SUM(บริหารทั่วไป!H6)</f>
        <v>1312320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f>SUM(D9:O9)</f>
        <v>1312320</v>
      </c>
    </row>
    <row r="10" spans="1:16" ht="15.75">
      <c r="A10" s="29"/>
      <c r="B10" s="30" t="s">
        <v>17</v>
      </c>
      <c r="C10" s="31" t="s">
        <v>7</v>
      </c>
      <c r="D10" s="73">
        <f>SUM(บริหารทั่วไป!H7)</f>
        <v>3161531</v>
      </c>
      <c r="E10" s="74">
        <f>SUM(รักษาความสงบ!H8)</f>
        <v>259710</v>
      </c>
      <c r="F10" s="74">
        <f>SUM(การศึกษา!I8)</f>
        <v>1570350</v>
      </c>
      <c r="G10" s="74">
        <f>SUM(สาธารณสุข!I8)</f>
        <v>79710</v>
      </c>
      <c r="H10" s="74">
        <f>SUM(สังคมสงเคราะห์!G7)</f>
        <v>295495</v>
      </c>
      <c r="I10" s="74">
        <f>SUM(เคหะ!J8)</f>
        <v>731430</v>
      </c>
      <c r="J10" s="74">
        <v>0</v>
      </c>
      <c r="K10" s="74">
        <v>0</v>
      </c>
      <c r="L10" s="74">
        <v>0</v>
      </c>
      <c r="M10" s="74">
        <f>SUM(เกษตร!G7)</f>
        <v>79710</v>
      </c>
      <c r="N10" s="74">
        <v>0</v>
      </c>
      <c r="O10" s="74">
        <v>0</v>
      </c>
      <c r="P10" s="74">
        <f>SUM(D10:O10)</f>
        <v>6177936</v>
      </c>
    </row>
    <row r="11" spans="1:16" ht="15.75">
      <c r="A11" s="29"/>
      <c r="B11" s="30"/>
      <c r="C11" s="31" t="s">
        <v>9</v>
      </c>
      <c r="D11" s="73">
        <v>0</v>
      </c>
      <c r="E11" s="74">
        <v>0</v>
      </c>
      <c r="F11" s="136">
        <f>SUM(การศึกษา!I9)</f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155">
        <f>SUM(D11:O11)</f>
        <v>0</v>
      </c>
    </row>
    <row r="12" spans="1:16" ht="15.75">
      <c r="A12" s="29" t="s">
        <v>25</v>
      </c>
      <c r="B12" s="30" t="s">
        <v>18</v>
      </c>
      <c r="C12" s="31" t="s">
        <v>7</v>
      </c>
      <c r="D12" s="73">
        <f>SUM(บริหารทั่วไป!H8)</f>
        <v>90000</v>
      </c>
      <c r="E12" s="74">
        <f>SUM(รักษาความสงบ!H9)</f>
        <v>0</v>
      </c>
      <c r="F12" s="74">
        <f>SUM(การศึกษา!I10)</f>
        <v>18000</v>
      </c>
      <c r="G12" s="74">
        <f>SUM(สาธารณสุข!I9)</f>
        <v>0</v>
      </c>
      <c r="H12" s="74">
        <f>SUM(สังคมสงเคราะห์!G8)</f>
        <v>12000</v>
      </c>
      <c r="I12" s="74">
        <f>SUM(เคหะ!J9)</f>
        <v>0</v>
      </c>
      <c r="J12" s="74">
        <v>0</v>
      </c>
      <c r="K12" s="74">
        <v>0</v>
      </c>
      <c r="L12" s="74">
        <v>0</v>
      </c>
      <c r="M12" s="74">
        <f>SUM(เกษตร!G8)</f>
        <v>0</v>
      </c>
      <c r="N12" s="74">
        <v>0</v>
      </c>
      <c r="O12" s="74">
        <v>0</v>
      </c>
      <c r="P12" s="74">
        <f aca="true" t="shared" si="0" ref="P12:P26">SUM(D12:O12)</f>
        <v>120000</v>
      </c>
    </row>
    <row r="13" spans="1:16" ht="15.75">
      <c r="A13" s="29"/>
      <c r="B13" s="30" t="s">
        <v>19</v>
      </c>
      <c r="C13" s="31" t="s">
        <v>7</v>
      </c>
      <c r="D13" s="73">
        <f>SUM(บริหารทั่วไป!H9)</f>
        <v>808979.01</v>
      </c>
      <c r="E13" s="74">
        <f>SUM(รักษาความสงบ!H10)</f>
        <v>143176</v>
      </c>
      <c r="F13" s="74">
        <f>SUM(การศึกษา!I11)</f>
        <v>805356</v>
      </c>
      <c r="G13" s="74">
        <f>SUM(สาธารณสุข!I10)</f>
        <v>47929.5</v>
      </c>
      <c r="H13" s="74">
        <f>SUM(สังคมสงเคราะห์!G9)</f>
        <v>44130</v>
      </c>
      <c r="I13" s="74">
        <f>SUM(เคหะ!J10)</f>
        <v>38532</v>
      </c>
      <c r="J13" s="74">
        <f>SUM(เข้มแข็ง!G9)</f>
        <v>0</v>
      </c>
      <c r="K13" s="74">
        <f>SUM(ศาสนา!I11)</f>
        <v>0</v>
      </c>
      <c r="L13" s="74">
        <f>SUM(โยธา!G9)</f>
        <v>205500</v>
      </c>
      <c r="M13" s="74">
        <f>SUM(เกษตร!G9)</f>
        <v>44130</v>
      </c>
      <c r="N13" s="74">
        <v>0</v>
      </c>
      <c r="O13" s="74">
        <v>0</v>
      </c>
      <c r="P13" s="74">
        <f>SUM(D13:O13)</f>
        <v>2137732.51</v>
      </c>
    </row>
    <row r="14" spans="1:16" ht="15.75">
      <c r="A14" s="29"/>
      <c r="B14" s="30"/>
      <c r="C14" s="31" t="s">
        <v>9</v>
      </c>
      <c r="D14" s="73">
        <v>0</v>
      </c>
      <c r="E14" s="74">
        <v>0</v>
      </c>
      <c r="F14" s="136">
        <f>SUM(การศึกษา!I12)</f>
        <v>0</v>
      </c>
      <c r="G14" s="74">
        <v>0</v>
      </c>
      <c r="H14" s="74">
        <v>0</v>
      </c>
      <c r="I14" s="74">
        <v>0</v>
      </c>
      <c r="J14" s="74">
        <f>SUM(เข้มแข็ง!G10)</f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155">
        <f>SUM(D14:O14)</f>
        <v>0</v>
      </c>
    </row>
    <row r="15" spans="1:16" ht="15.75">
      <c r="A15" s="29"/>
      <c r="B15" s="30" t="s">
        <v>20</v>
      </c>
      <c r="C15" s="31" t="s">
        <v>7</v>
      </c>
      <c r="D15" s="73">
        <f>SUM(บริหารทั่วไป!H10)</f>
        <v>446198.5</v>
      </c>
      <c r="E15" s="74">
        <f>SUM(รักษาความสงบ!H11)</f>
        <v>0</v>
      </c>
      <c r="F15" s="74">
        <f>SUM(การศึกษา!I13)</f>
        <v>277598.64</v>
      </c>
      <c r="G15" s="74">
        <f>SUM(สาธารณสุข!I11)</f>
        <v>0</v>
      </c>
      <c r="H15" s="74">
        <f>SUM(สังคมสงเคราะห์!G10)</f>
        <v>14200</v>
      </c>
      <c r="I15" s="74">
        <f>SUM(เคหะ!J11)</f>
        <v>16000</v>
      </c>
      <c r="J15" s="74">
        <f>SUM(เข้มแข็ง!E11)</f>
        <v>0</v>
      </c>
      <c r="K15" s="74">
        <v>0</v>
      </c>
      <c r="L15" s="74">
        <v>0</v>
      </c>
      <c r="M15" s="74">
        <f>SUM(เกษตร!G10)</f>
        <v>0</v>
      </c>
      <c r="N15" s="74">
        <v>0</v>
      </c>
      <c r="O15" s="74">
        <v>0</v>
      </c>
      <c r="P15" s="74">
        <f t="shared" si="0"/>
        <v>753997.14</v>
      </c>
    </row>
    <row r="16" spans="1:16" ht="15.75">
      <c r="A16" s="29"/>
      <c r="B16" s="30"/>
      <c r="C16" s="31" t="s">
        <v>9</v>
      </c>
      <c r="D16" s="73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155">
        <f t="shared" si="0"/>
        <v>0</v>
      </c>
    </row>
    <row r="17" spans="1:16" ht="15.75">
      <c r="A17" s="29"/>
      <c r="B17" s="30"/>
      <c r="C17" s="31" t="s">
        <v>35</v>
      </c>
      <c r="D17" s="73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155">
        <f t="shared" si="0"/>
        <v>0</v>
      </c>
    </row>
    <row r="18" spans="1:16" ht="15.75">
      <c r="A18" s="29"/>
      <c r="B18" s="30" t="s">
        <v>21</v>
      </c>
      <c r="C18" s="31" t="s">
        <v>7</v>
      </c>
      <c r="D18" s="73">
        <f>SUM(บริหารทั่วไป!H11)</f>
        <v>151663.67</v>
      </c>
      <c r="E18" s="74">
        <v>0</v>
      </c>
      <c r="F18" s="74">
        <f>SUM(การศึกษา!I14)</f>
        <v>10954.539999999999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f>SUM(พาณิชย์!H12)</f>
        <v>0</v>
      </c>
      <c r="O18" s="74">
        <v>0</v>
      </c>
      <c r="P18" s="74">
        <f t="shared" si="0"/>
        <v>162618.21000000002</v>
      </c>
    </row>
    <row r="19" spans="1:16" ht="15.75">
      <c r="A19" s="29" t="s">
        <v>26</v>
      </c>
      <c r="B19" s="30" t="s">
        <v>22</v>
      </c>
      <c r="C19" s="31" t="s">
        <v>7</v>
      </c>
      <c r="D19" s="73">
        <f>SUM(บริหารทั่วไป!H12)</f>
        <v>65600</v>
      </c>
      <c r="E19" s="74">
        <f>SUM(รักษาความสงบ!H13)</f>
        <v>0</v>
      </c>
      <c r="F19" s="74">
        <f>SUM(การศึกษา!I15)</f>
        <v>0</v>
      </c>
      <c r="G19" s="74">
        <f>SUM(สาธารณสุข!I13)</f>
        <v>0</v>
      </c>
      <c r="H19" s="74">
        <f>SUM(สังคมสงเคราะห์!G12)</f>
        <v>0</v>
      </c>
      <c r="I19" s="74">
        <f>SUM(เคหะ!J13)</f>
        <v>0</v>
      </c>
      <c r="J19" s="74">
        <v>0</v>
      </c>
      <c r="K19" s="74">
        <v>0</v>
      </c>
      <c r="L19" s="74">
        <v>0</v>
      </c>
      <c r="M19" s="74">
        <f>SUM(เกษตร!G12)</f>
        <v>0</v>
      </c>
      <c r="N19" s="74">
        <v>0</v>
      </c>
      <c r="O19" s="74">
        <v>0</v>
      </c>
      <c r="P19" s="74">
        <f t="shared" si="0"/>
        <v>65600</v>
      </c>
    </row>
    <row r="20" spans="1:16" ht="15.75">
      <c r="A20" s="29"/>
      <c r="B20" s="30"/>
      <c r="C20" s="31" t="s">
        <v>9</v>
      </c>
      <c r="D20" s="73">
        <v>0</v>
      </c>
      <c r="E20" s="74">
        <v>0</v>
      </c>
      <c r="F20" s="74">
        <f>SUM(การศึกษา!I16)</f>
        <v>28000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155">
        <f>SUM(D20:O20)</f>
        <v>28000</v>
      </c>
    </row>
    <row r="21" spans="1:16" ht="15.75">
      <c r="A21" s="29"/>
      <c r="B21" s="30" t="s">
        <v>23</v>
      </c>
      <c r="C21" s="31" t="s">
        <v>7</v>
      </c>
      <c r="D21" s="73">
        <f>SUM(บริหารทั่วไป!H13)</f>
        <v>0</v>
      </c>
      <c r="E21" s="74">
        <f>SUM(รักษาความสงบ!H14)</f>
        <v>0</v>
      </c>
      <c r="F21" s="74">
        <f>SUM(การศึกษา!I17)</f>
        <v>0</v>
      </c>
      <c r="G21" s="74">
        <v>0</v>
      </c>
      <c r="H21" s="74">
        <v>0</v>
      </c>
      <c r="I21" s="74">
        <f>SUM(เคหะ!J14)</f>
        <v>0</v>
      </c>
      <c r="J21" s="74">
        <v>0</v>
      </c>
      <c r="K21" s="74">
        <v>0</v>
      </c>
      <c r="L21" s="74">
        <f>SUM(โยธา!G13)</f>
        <v>1184000</v>
      </c>
      <c r="M21" s="74">
        <f>SUM(เกษตร!G13)</f>
        <v>0</v>
      </c>
      <c r="N21" s="74">
        <v>0</v>
      </c>
      <c r="O21" s="74">
        <v>0</v>
      </c>
      <c r="P21" s="74">
        <f t="shared" si="0"/>
        <v>1184000</v>
      </c>
    </row>
    <row r="22" spans="1:16" ht="15.75">
      <c r="A22" s="29"/>
      <c r="B22" s="30"/>
      <c r="C22" s="157" t="s">
        <v>156</v>
      </c>
      <c r="D22" s="73">
        <v>0</v>
      </c>
      <c r="E22" s="74">
        <v>0</v>
      </c>
      <c r="F22" s="74">
        <v>0</v>
      </c>
      <c r="G22" s="74">
        <v>0</v>
      </c>
      <c r="H22" s="74">
        <v>0</v>
      </c>
      <c r="I22" s="74">
        <f>SUM(เคหะ!J15)</f>
        <v>0</v>
      </c>
      <c r="J22" s="74">
        <v>0</v>
      </c>
      <c r="K22" s="74">
        <v>0</v>
      </c>
      <c r="L22" s="74">
        <f>SUM(โยธา!G14)</f>
        <v>0</v>
      </c>
      <c r="M22" s="74">
        <v>0</v>
      </c>
      <c r="N22" s="74">
        <v>0</v>
      </c>
      <c r="O22" s="74">
        <v>0</v>
      </c>
      <c r="P22" s="74">
        <f t="shared" si="0"/>
        <v>0</v>
      </c>
    </row>
    <row r="23" spans="1:16" ht="15.75">
      <c r="A23" s="29"/>
      <c r="B23" s="30"/>
      <c r="C23" s="31" t="s">
        <v>35</v>
      </c>
      <c r="D23" s="73">
        <v>0</v>
      </c>
      <c r="E23" s="74">
        <v>0</v>
      </c>
      <c r="F23" s="74">
        <v>0</v>
      </c>
      <c r="G23" s="74">
        <v>0</v>
      </c>
      <c r="H23" s="74">
        <v>0</v>
      </c>
      <c r="I23" s="74">
        <f>SUM(เคหะ!J16)</f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f t="shared" si="0"/>
        <v>0</v>
      </c>
    </row>
    <row r="24" spans="1:16" ht="15.75">
      <c r="A24" s="29" t="s">
        <v>27</v>
      </c>
      <c r="B24" s="30" t="s">
        <v>24</v>
      </c>
      <c r="C24" s="31" t="s">
        <v>7</v>
      </c>
      <c r="D24" s="73">
        <f>SUM(บริหารทั่วไป!H14)</f>
        <v>0</v>
      </c>
      <c r="E24" s="74">
        <v>0</v>
      </c>
      <c r="F24" s="74">
        <v>0</v>
      </c>
      <c r="G24" s="74">
        <v>0</v>
      </c>
      <c r="H24" s="74">
        <v>0</v>
      </c>
      <c r="I24" s="74">
        <f>SUM(เคหะ!J17)</f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f t="shared" si="0"/>
        <v>0</v>
      </c>
    </row>
    <row r="25" spans="1:16" ht="15.75">
      <c r="A25" s="29" t="s">
        <v>28</v>
      </c>
      <c r="B25" s="30" t="s">
        <v>8</v>
      </c>
      <c r="C25" s="31" t="s">
        <v>7</v>
      </c>
      <c r="D25" s="73">
        <f>SUM(บริหารทั่วไป!H15)</f>
        <v>0</v>
      </c>
      <c r="E25" s="74">
        <v>0</v>
      </c>
      <c r="F25" s="74">
        <f>SUM(การศึกษา!I19)</f>
        <v>1022000</v>
      </c>
      <c r="G25" s="74">
        <f>SUM(สาธารณสุข!I16)</f>
        <v>0</v>
      </c>
      <c r="H25" s="74">
        <v>0</v>
      </c>
      <c r="I25" s="74">
        <f>SUM(เคหะ!J18)</f>
        <v>0</v>
      </c>
      <c r="J25" s="74">
        <f>SUM(เข้มแข็ง!G16)</f>
        <v>0</v>
      </c>
      <c r="K25" s="74">
        <f>SUM(ศาสนา!I17)</f>
        <v>10000</v>
      </c>
      <c r="L25" s="74">
        <v>0</v>
      </c>
      <c r="M25" s="74">
        <v>0</v>
      </c>
      <c r="N25" s="74">
        <v>0</v>
      </c>
      <c r="O25" s="74">
        <v>0</v>
      </c>
      <c r="P25" s="74">
        <f t="shared" si="0"/>
        <v>1032000</v>
      </c>
    </row>
    <row r="26" spans="1:16" ht="15.75">
      <c r="A26" s="29" t="s">
        <v>5</v>
      </c>
      <c r="B26" s="30" t="s">
        <v>5</v>
      </c>
      <c r="C26" s="31" t="s">
        <v>7</v>
      </c>
      <c r="D26" s="73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f>SUM(งบกลาง!E5)</f>
        <v>8228249.02</v>
      </c>
      <c r="P26" s="74">
        <f t="shared" si="0"/>
        <v>8228249.02</v>
      </c>
    </row>
    <row r="27" spans="1:16" ht="15.75">
      <c r="A27" s="32"/>
      <c r="B27" s="33"/>
      <c r="C27" s="31" t="s">
        <v>9</v>
      </c>
      <c r="D27" s="75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137">
        <f>SUM(งบกลาง!E6)</f>
        <v>0</v>
      </c>
      <c r="P27" s="156">
        <f>SUM(D27:O27)</f>
        <v>0</v>
      </c>
    </row>
    <row r="28" spans="1:16" ht="16.5" thickBot="1">
      <c r="A28" s="68" t="s">
        <v>6</v>
      </c>
      <c r="B28" s="69"/>
      <c r="C28" s="70"/>
      <c r="D28" s="77">
        <f aca="true" t="shared" si="1" ref="D28:O28">SUM(D8:D27)</f>
        <v>6036292.18</v>
      </c>
      <c r="E28" s="77">
        <f t="shared" si="1"/>
        <v>402886</v>
      </c>
      <c r="F28" s="77">
        <f t="shared" si="1"/>
        <v>3732259.18</v>
      </c>
      <c r="G28" s="77">
        <f t="shared" si="1"/>
        <v>127639.5</v>
      </c>
      <c r="H28" s="77">
        <f t="shared" si="1"/>
        <v>365825</v>
      </c>
      <c r="I28" s="77">
        <f t="shared" si="1"/>
        <v>785962</v>
      </c>
      <c r="J28" s="77">
        <f t="shared" si="1"/>
        <v>0</v>
      </c>
      <c r="K28" s="77">
        <f t="shared" si="1"/>
        <v>10000</v>
      </c>
      <c r="L28" s="77">
        <f t="shared" si="1"/>
        <v>1389500</v>
      </c>
      <c r="M28" s="77">
        <f t="shared" si="1"/>
        <v>123840</v>
      </c>
      <c r="N28" s="77">
        <f t="shared" si="1"/>
        <v>0</v>
      </c>
      <c r="O28" s="77">
        <f t="shared" si="1"/>
        <v>8228249.02</v>
      </c>
      <c r="P28" s="77">
        <f>SUM(D28:O28)</f>
        <v>21202452.88</v>
      </c>
    </row>
    <row r="29" ht="16.5" thickTop="1">
      <c r="A29" s="67" t="s">
        <v>10</v>
      </c>
    </row>
    <row r="31" ht="15.75">
      <c r="O31" s="135"/>
    </row>
    <row r="32" spans="15:16" ht="15.75">
      <c r="O32" s="135"/>
      <c r="P32" s="135"/>
    </row>
    <row r="33" ht="39.75">
      <c r="P33" s="166" t="s">
        <v>199</v>
      </c>
    </row>
  </sheetData>
  <sheetProtection/>
  <mergeCells count="7">
    <mergeCell ref="A1:P1"/>
    <mergeCell ref="A2:P2"/>
    <mergeCell ref="A3:P3"/>
    <mergeCell ref="A4:A7"/>
    <mergeCell ref="B4:B7"/>
    <mergeCell ref="C4:C7"/>
    <mergeCell ref="D4:P4"/>
  </mergeCells>
  <printOptions/>
  <pageMargins left="0.3515625" right="0.125" top="0.8767361111111112" bottom="0.3125" header="0.3" footer="0.3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9"/>
  <sheetViews>
    <sheetView view="pageLayout" zoomScale="120" zoomScalePageLayoutView="120" workbookViewId="0" topLeftCell="B18">
      <selection activeCell="H28" sqref="H28:H29"/>
    </sheetView>
  </sheetViews>
  <sheetFormatPr defaultColWidth="9.140625" defaultRowHeight="15"/>
  <cols>
    <col min="1" max="1" width="8.00390625" style="56" customWidth="1"/>
    <col min="2" max="2" width="15.140625" style="56" customWidth="1"/>
    <col min="3" max="3" width="8.7109375" style="56" customWidth="1"/>
    <col min="4" max="4" width="8.00390625" style="56" customWidth="1"/>
    <col min="5" max="5" width="8.421875" style="56" customWidth="1"/>
    <col min="6" max="6" width="7.57421875" style="56" customWidth="1"/>
    <col min="7" max="7" width="8.28125" style="56" customWidth="1"/>
    <col min="8" max="8" width="9.00390625" style="56" customWidth="1"/>
    <col min="9" max="9" width="8.00390625" style="56" customWidth="1"/>
    <col min="10" max="10" width="8.28125" style="56" customWidth="1"/>
    <col min="11" max="11" width="6.8515625" style="56" customWidth="1"/>
    <col min="12" max="12" width="7.8515625" style="56" customWidth="1"/>
    <col min="13" max="13" width="7.140625" style="56" customWidth="1"/>
    <col min="14" max="14" width="9.421875" style="56" customWidth="1"/>
    <col min="15" max="15" width="9.28125" style="56" customWidth="1"/>
    <col min="16" max="16384" width="9.00390625" style="56" customWidth="1"/>
  </cols>
  <sheetData>
    <row r="1" spans="1:15" ht="18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18.75">
      <c r="A2" s="172" t="s">
        <v>114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18.75">
      <c r="A3" s="172" t="s">
        <v>186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5.75">
      <c r="A4" s="179" t="s">
        <v>1</v>
      </c>
      <c r="B4" s="179" t="s">
        <v>2</v>
      </c>
      <c r="C4" s="184" t="s">
        <v>113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</row>
    <row r="5" spans="1:15" ht="15.75">
      <c r="A5" s="180"/>
      <c r="B5" s="180"/>
      <c r="C5" s="60" t="s">
        <v>93</v>
      </c>
      <c r="D5" s="61" t="s">
        <v>95</v>
      </c>
      <c r="E5" s="61"/>
      <c r="F5" s="61"/>
      <c r="G5" s="60" t="s">
        <v>98</v>
      </c>
      <c r="H5" s="60" t="s">
        <v>111</v>
      </c>
      <c r="I5" s="60" t="s">
        <v>100</v>
      </c>
      <c r="J5" s="61" t="s">
        <v>103</v>
      </c>
      <c r="K5" s="61" t="s">
        <v>106</v>
      </c>
      <c r="L5" s="61"/>
      <c r="M5" s="61" t="s">
        <v>109</v>
      </c>
      <c r="N5" s="60"/>
      <c r="O5" s="57"/>
    </row>
    <row r="6" spans="1:15" ht="15.75">
      <c r="A6" s="180"/>
      <c r="B6" s="180"/>
      <c r="C6" s="62" t="s">
        <v>94</v>
      </c>
      <c r="D6" s="63" t="s">
        <v>96</v>
      </c>
      <c r="E6" s="63" t="s">
        <v>37</v>
      </c>
      <c r="F6" s="63" t="s">
        <v>45</v>
      </c>
      <c r="G6" s="62" t="s">
        <v>99</v>
      </c>
      <c r="H6" s="62" t="s">
        <v>112</v>
      </c>
      <c r="I6" s="62" t="s">
        <v>101</v>
      </c>
      <c r="J6" s="63" t="s">
        <v>104</v>
      </c>
      <c r="K6" s="63" t="s">
        <v>107</v>
      </c>
      <c r="L6" s="63" t="s">
        <v>108</v>
      </c>
      <c r="M6" s="63" t="s">
        <v>110</v>
      </c>
      <c r="N6" s="62" t="s">
        <v>5</v>
      </c>
      <c r="O6" s="59" t="s">
        <v>6</v>
      </c>
    </row>
    <row r="7" spans="1:15" ht="15.75">
      <c r="A7" s="181"/>
      <c r="B7" s="181"/>
      <c r="C7" s="64"/>
      <c r="D7" s="65" t="s">
        <v>97</v>
      </c>
      <c r="E7" s="65"/>
      <c r="F7" s="65"/>
      <c r="G7" s="64"/>
      <c r="H7" s="64"/>
      <c r="I7" s="64" t="s">
        <v>102</v>
      </c>
      <c r="J7" s="65" t="s">
        <v>105</v>
      </c>
      <c r="K7" s="65"/>
      <c r="L7" s="65"/>
      <c r="M7" s="65"/>
      <c r="N7" s="64"/>
      <c r="O7" s="58"/>
    </row>
    <row r="8" spans="1:15" ht="15.75">
      <c r="A8" s="66" t="s">
        <v>91</v>
      </c>
      <c r="B8" s="27"/>
      <c r="C8" s="71"/>
      <c r="D8" s="72"/>
      <c r="E8" s="72"/>
      <c r="F8" s="72"/>
      <c r="G8" s="71"/>
      <c r="H8" s="71"/>
      <c r="I8" s="72"/>
      <c r="J8" s="72"/>
      <c r="K8" s="72"/>
      <c r="L8" s="72"/>
      <c r="M8" s="71"/>
      <c r="N8" s="71"/>
      <c r="O8" s="71"/>
    </row>
    <row r="9" spans="1:15" ht="15.75">
      <c r="A9" s="29" t="s">
        <v>15</v>
      </c>
      <c r="B9" s="30" t="s">
        <v>16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3">
        <f>SUM(C9:N9)</f>
        <v>0</v>
      </c>
    </row>
    <row r="10" spans="1:15" ht="15.75">
      <c r="A10" s="29"/>
      <c r="B10" s="30" t="s">
        <v>17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3">
        <f>SUM(C10:N10)</f>
        <v>0</v>
      </c>
    </row>
    <row r="11" spans="1:15" ht="15.75">
      <c r="A11" s="29" t="s">
        <v>25</v>
      </c>
      <c r="B11" s="30" t="s">
        <v>18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3">
        <f aca="true" t="shared" si="0" ref="O11:O18">SUM(C11:N11)</f>
        <v>0</v>
      </c>
    </row>
    <row r="12" spans="1:15" ht="15.75">
      <c r="A12" s="29"/>
      <c r="B12" s="30" t="s">
        <v>19</v>
      </c>
      <c r="C12" s="74">
        <v>0</v>
      </c>
      <c r="D12" s="74"/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3">
        <f t="shared" si="0"/>
        <v>0</v>
      </c>
    </row>
    <row r="13" spans="1:15" ht="15.75">
      <c r="A13" s="29"/>
      <c r="B13" s="30" t="s">
        <v>20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3">
        <f t="shared" si="0"/>
        <v>0</v>
      </c>
    </row>
    <row r="14" spans="1:15" ht="15.75">
      <c r="A14" s="29"/>
      <c r="B14" s="30" t="s">
        <v>21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3">
        <f t="shared" si="0"/>
        <v>0</v>
      </c>
    </row>
    <row r="15" spans="1:15" ht="15.75">
      <c r="A15" s="29" t="s">
        <v>26</v>
      </c>
      <c r="B15" s="30" t="s">
        <v>22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3">
        <f t="shared" si="0"/>
        <v>0</v>
      </c>
    </row>
    <row r="16" spans="1:15" ht="15.75">
      <c r="A16" s="29"/>
      <c r="B16" s="30" t="s">
        <v>23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159">
        <v>0</v>
      </c>
      <c r="K16" s="159">
        <v>0</v>
      </c>
      <c r="L16" s="74">
        <v>0</v>
      </c>
      <c r="M16" s="74">
        <v>0</v>
      </c>
      <c r="N16" s="74">
        <v>0</v>
      </c>
      <c r="O16" s="73">
        <f t="shared" si="0"/>
        <v>0</v>
      </c>
    </row>
    <row r="17" spans="1:15" ht="15.75">
      <c r="A17" s="29" t="s">
        <v>27</v>
      </c>
      <c r="B17" s="30" t="s">
        <v>24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159">
        <v>0</v>
      </c>
      <c r="K17" s="159">
        <v>0</v>
      </c>
      <c r="L17" s="74">
        <v>0</v>
      </c>
      <c r="M17" s="74">
        <v>0</v>
      </c>
      <c r="N17" s="74">
        <v>0</v>
      </c>
      <c r="O17" s="73">
        <f t="shared" si="0"/>
        <v>0</v>
      </c>
    </row>
    <row r="18" spans="1:15" ht="15.75">
      <c r="A18" s="29" t="s">
        <v>28</v>
      </c>
      <c r="B18" s="30" t="s">
        <v>8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159">
        <v>0</v>
      </c>
      <c r="K18" s="159">
        <v>0</v>
      </c>
      <c r="L18" s="74">
        <v>0</v>
      </c>
      <c r="M18" s="74">
        <v>0</v>
      </c>
      <c r="N18" s="74">
        <v>0</v>
      </c>
      <c r="O18" s="73">
        <f t="shared" si="0"/>
        <v>0</v>
      </c>
    </row>
    <row r="19" spans="1:15" ht="15.75">
      <c r="A19" s="29" t="s">
        <v>5</v>
      </c>
      <c r="B19" s="30" t="s">
        <v>5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159">
        <v>0</v>
      </c>
      <c r="K19" s="159">
        <v>0</v>
      </c>
      <c r="L19" s="74">
        <v>0</v>
      </c>
      <c r="M19" s="74">
        <v>0</v>
      </c>
      <c r="N19" s="74">
        <v>143200</v>
      </c>
      <c r="O19" s="73">
        <f>SUM(C19:N19)</f>
        <v>143200</v>
      </c>
    </row>
    <row r="20" spans="1:15" ht="16.5" thickBot="1">
      <c r="A20" s="68" t="s">
        <v>6</v>
      </c>
      <c r="B20" s="69"/>
      <c r="C20" s="77">
        <f aca="true" t="shared" si="1" ref="C20:N20">SUM(C8:C19)</f>
        <v>0</v>
      </c>
      <c r="D20" s="77">
        <f t="shared" si="1"/>
        <v>0</v>
      </c>
      <c r="E20" s="77">
        <f t="shared" si="1"/>
        <v>0</v>
      </c>
      <c r="F20" s="77">
        <f t="shared" si="1"/>
        <v>0</v>
      </c>
      <c r="G20" s="77">
        <f t="shared" si="1"/>
        <v>0</v>
      </c>
      <c r="H20" s="77">
        <f t="shared" si="1"/>
        <v>0</v>
      </c>
      <c r="I20" s="77">
        <f t="shared" si="1"/>
        <v>0</v>
      </c>
      <c r="J20" s="160">
        <f t="shared" si="1"/>
        <v>0</v>
      </c>
      <c r="K20" s="160">
        <f t="shared" si="1"/>
        <v>0</v>
      </c>
      <c r="L20" s="77">
        <f t="shared" si="1"/>
        <v>0</v>
      </c>
      <c r="M20" s="77">
        <f t="shared" si="1"/>
        <v>0</v>
      </c>
      <c r="N20" s="77">
        <f t="shared" si="1"/>
        <v>143200</v>
      </c>
      <c r="O20" s="77">
        <f>SUM(C20:N20)</f>
        <v>143200</v>
      </c>
    </row>
    <row r="21" ht="16.5" thickTop="1">
      <c r="A21" s="67"/>
    </row>
    <row r="29" ht="39.75">
      <c r="O29" s="166" t="s">
        <v>200</v>
      </c>
    </row>
  </sheetData>
  <sheetProtection/>
  <mergeCells count="6">
    <mergeCell ref="A1:O1"/>
    <mergeCell ref="A2:O2"/>
    <mergeCell ref="A3:O3"/>
    <mergeCell ref="A4:A7"/>
    <mergeCell ref="B4:B7"/>
    <mergeCell ref="C4:O4"/>
  </mergeCells>
  <printOptions/>
  <pageMargins left="0.4340277777777778" right="0.2517361111111111" top="0.8767361111111112" bottom="0.31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9"/>
  <sheetViews>
    <sheetView view="pageLayout" zoomScale="120" zoomScalePageLayoutView="120" workbookViewId="0" topLeftCell="G19">
      <selection activeCell="N27" sqref="N27"/>
    </sheetView>
  </sheetViews>
  <sheetFormatPr defaultColWidth="9.140625" defaultRowHeight="15"/>
  <cols>
    <col min="1" max="1" width="8.00390625" style="56" customWidth="1"/>
    <col min="2" max="2" width="15.140625" style="56" customWidth="1"/>
    <col min="3" max="3" width="8.7109375" style="56" customWidth="1"/>
    <col min="4" max="4" width="8.00390625" style="56" customWidth="1"/>
    <col min="5" max="5" width="8.421875" style="56" customWidth="1"/>
    <col min="6" max="6" width="7.57421875" style="56" customWidth="1"/>
    <col min="7" max="7" width="8.28125" style="56" customWidth="1"/>
    <col min="8" max="8" width="9.00390625" style="56" customWidth="1"/>
    <col min="9" max="9" width="8.00390625" style="56" customWidth="1"/>
    <col min="10" max="10" width="8.28125" style="56" customWidth="1"/>
    <col min="11" max="11" width="6.8515625" style="56" customWidth="1"/>
    <col min="12" max="12" width="7.8515625" style="56" customWidth="1"/>
    <col min="13" max="13" width="7.140625" style="56" customWidth="1"/>
    <col min="14" max="14" width="9.421875" style="56" customWidth="1"/>
    <col min="15" max="15" width="9.28125" style="56" customWidth="1"/>
    <col min="16" max="16384" width="9.00390625" style="56" customWidth="1"/>
  </cols>
  <sheetData>
    <row r="1" spans="1:15" ht="18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18.75">
      <c r="A2" s="172" t="s">
        <v>115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18.75">
      <c r="A3" s="172" t="s">
        <v>186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5.75">
      <c r="A4" s="179" t="s">
        <v>1</v>
      </c>
      <c r="B4" s="179" t="s">
        <v>2</v>
      </c>
      <c r="C4" s="184" t="s">
        <v>113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</row>
    <row r="5" spans="1:15" ht="15.75">
      <c r="A5" s="180"/>
      <c r="B5" s="180"/>
      <c r="C5" s="60" t="s">
        <v>93</v>
      </c>
      <c r="D5" s="61" t="s">
        <v>95</v>
      </c>
      <c r="E5" s="61"/>
      <c r="F5" s="61"/>
      <c r="G5" s="60" t="s">
        <v>98</v>
      </c>
      <c r="H5" s="60" t="s">
        <v>111</v>
      </c>
      <c r="I5" s="60" t="s">
        <v>100</v>
      </c>
      <c r="J5" s="61" t="s">
        <v>103</v>
      </c>
      <c r="K5" s="61" t="s">
        <v>106</v>
      </c>
      <c r="L5" s="61"/>
      <c r="M5" s="61" t="s">
        <v>109</v>
      </c>
      <c r="N5" s="60"/>
      <c r="O5" s="57"/>
    </row>
    <row r="6" spans="1:15" ht="15.75">
      <c r="A6" s="180"/>
      <c r="B6" s="180"/>
      <c r="C6" s="62" t="s">
        <v>94</v>
      </c>
      <c r="D6" s="63" t="s">
        <v>96</v>
      </c>
      <c r="E6" s="63" t="s">
        <v>37</v>
      </c>
      <c r="F6" s="63" t="s">
        <v>45</v>
      </c>
      <c r="G6" s="62" t="s">
        <v>99</v>
      </c>
      <c r="H6" s="62" t="s">
        <v>112</v>
      </c>
      <c r="I6" s="62" t="s">
        <v>101</v>
      </c>
      <c r="J6" s="63" t="s">
        <v>104</v>
      </c>
      <c r="K6" s="63" t="s">
        <v>107</v>
      </c>
      <c r="L6" s="63" t="s">
        <v>108</v>
      </c>
      <c r="M6" s="63" t="s">
        <v>110</v>
      </c>
      <c r="N6" s="62" t="s">
        <v>5</v>
      </c>
      <c r="O6" s="59" t="s">
        <v>6</v>
      </c>
    </row>
    <row r="7" spans="1:15" ht="15.75">
      <c r="A7" s="181"/>
      <c r="B7" s="181"/>
      <c r="C7" s="64"/>
      <c r="D7" s="65" t="s">
        <v>97</v>
      </c>
      <c r="E7" s="65"/>
      <c r="F7" s="65"/>
      <c r="G7" s="64"/>
      <c r="H7" s="64"/>
      <c r="I7" s="64" t="s">
        <v>102</v>
      </c>
      <c r="J7" s="65" t="s">
        <v>105</v>
      </c>
      <c r="K7" s="65"/>
      <c r="L7" s="65"/>
      <c r="M7" s="65"/>
      <c r="N7" s="64"/>
      <c r="O7" s="58"/>
    </row>
    <row r="8" spans="1:15" ht="15.75">
      <c r="A8" s="66" t="s">
        <v>91</v>
      </c>
      <c r="B8" s="27"/>
      <c r="C8" s="71"/>
      <c r="D8" s="72"/>
      <c r="E8" s="72"/>
      <c r="F8" s="72"/>
      <c r="G8" s="71"/>
      <c r="H8" s="71"/>
      <c r="I8" s="72"/>
      <c r="J8" s="72"/>
      <c r="K8" s="72"/>
      <c r="L8" s="72"/>
      <c r="M8" s="71"/>
      <c r="N8" s="71"/>
      <c r="O8" s="71"/>
    </row>
    <row r="9" spans="1:15" ht="15.75">
      <c r="A9" s="29" t="s">
        <v>15</v>
      </c>
      <c r="B9" s="30" t="s">
        <v>16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3">
        <f>SUM(C9:N9)</f>
        <v>0</v>
      </c>
    </row>
    <row r="10" spans="1:15" ht="15.75">
      <c r="A10" s="29"/>
      <c r="B10" s="30" t="s">
        <v>17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3">
        <f>SUM(C10:N10)</f>
        <v>0</v>
      </c>
    </row>
    <row r="11" spans="1:15" ht="15.75">
      <c r="A11" s="29" t="s">
        <v>25</v>
      </c>
      <c r="B11" s="30" t="s">
        <v>18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3">
        <f aca="true" t="shared" si="0" ref="O11:O18">SUM(C11:N11)</f>
        <v>0</v>
      </c>
    </row>
    <row r="12" spans="1:15" ht="15.75">
      <c r="A12" s="29"/>
      <c r="B12" s="30" t="s">
        <v>19</v>
      </c>
      <c r="C12" s="74">
        <v>0</v>
      </c>
      <c r="D12" s="74"/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3">
        <f t="shared" si="0"/>
        <v>0</v>
      </c>
    </row>
    <row r="13" spans="1:15" ht="15.75">
      <c r="A13" s="29"/>
      <c r="B13" s="30" t="s">
        <v>20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3">
        <f t="shared" si="0"/>
        <v>0</v>
      </c>
    </row>
    <row r="14" spans="1:15" ht="15.75">
      <c r="A14" s="29"/>
      <c r="B14" s="30" t="s">
        <v>21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3">
        <f t="shared" si="0"/>
        <v>0</v>
      </c>
    </row>
    <row r="15" spans="1:15" ht="15.75">
      <c r="A15" s="29" t="s">
        <v>26</v>
      </c>
      <c r="B15" s="30" t="s">
        <v>22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3">
        <f t="shared" si="0"/>
        <v>0</v>
      </c>
    </row>
    <row r="16" spans="1:15" ht="15.75">
      <c r="A16" s="29"/>
      <c r="B16" s="30" t="s">
        <v>23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3">
        <f t="shared" si="0"/>
        <v>0</v>
      </c>
    </row>
    <row r="17" spans="1:15" ht="15.75">
      <c r="A17" s="29" t="s">
        <v>27</v>
      </c>
      <c r="B17" s="30" t="s">
        <v>24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3">
        <f t="shared" si="0"/>
        <v>0</v>
      </c>
    </row>
    <row r="18" spans="1:15" ht="15.75">
      <c r="A18" s="29" t="s">
        <v>28</v>
      </c>
      <c r="B18" s="30" t="s">
        <v>8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3">
        <f t="shared" si="0"/>
        <v>0</v>
      </c>
    </row>
    <row r="19" spans="1:15" ht="15.75">
      <c r="A19" s="29" t="s">
        <v>5</v>
      </c>
      <c r="B19" s="30" t="s">
        <v>5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3">
        <f>SUM(C19:N19)</f>
        <v>0</v>
      </c>
    </row>
    <row r="20" spans="1:15" ht="16.5" thickBot="1">
      <c r="A20" s="68" t="s">
        <v>6</v>
      </c>
      <c r="B20" s="69"/>
      <c r="C20" s="77">
        <f aca="true" t="shared" si="1" ref="C20:N20">SUM(C8:C19)</f>
        <v>0</v>
      </c>
      <c r="D20" s="77">
        <f t="shared" si="1"/>
        <v>0</v>
      </c>
      <c r="E20" s="77">
        <f t="shared" si="1"/>
        <v>0</v>
      </c>
      <c r="F20" s="77">
        <f t="shared" si="1"/>
        <v>0</v>
      </c>
      <c r="G20" s="77">
        <f t="shared" si="1"/>
        <v>0</v>
      </c>
      <c r="H20" s="77">
        <f t="shared" si="1"/>
        <v>0</v>
      </c>
      <c r="I20" s="77">
        <f t="shared" si="1"/>
        <v>0</v>
      </c>
      <c r="J20" s="77">
        <f t="shared" si="1"/>
        <v>0</v>
      </c>
      <c r="K20" s="77">
        <f t="shared" si="1"/>
        <v>0</v>
      </c>
      <c r="L20" s="77">
        <f t="shared" si="1"/>
        <v>0</v>
      </c>
      <c r="M20" s="77">
        <f t="shared" si="1"/>
        <v>0</v>
      </c>
      <c r="N20" s="77">
        <f t="shared" si="1"/>
        <v>0</v>
      </c>
      <c r="O20" s="77">
        <f>SUM(C20:N20)</f>
        <v>0</v>
      </c>
    </row>
    <row r="21" ht="16.5" thickTop="1">
      <c r="A21" s="67"/>
    </row>
    <row r="29" ht="39.75">
      <c r="O29" s="166" t="s">
        <v>201</v>
      </c>
    </row>
  </sheetData>
  <sheetProtection/>
  <mergeCells count="6">
    <mergeCell ref="A1:O1"/>
    <mergeCell ref="A2:O2"/>
    <mergeCell ref="A3:O3"/>
    <mergeCell ref="A4:A7"/>
    <mergeCell ref="B4:B7"/>
    <mergeCell ref="C4:O4"/>
  </mergeCells>
  <printOptions/>
  <pageMargins left="0.4340277777777778" right="0.2517361111111111" top="0.8767361111111112" bottom="0.31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9"/>
  <sheetViews>
    <sheetView view="pageLayout" zoomScale="120" zoomScalePageLayoutView="120" workbookViewId="0" topLeftCell="B13">
      <selection activeCell="G25" sqref="G25"/>
    </sheetView>
  </sheetViews>
  <sheetFormatPr defaultColWidth="9.140625" defaultRowHeight="15"/>
  <cols>
    <col min="1" max="1" width="8.00390625" style="56" customWidth="1"/>
    <col min="2" max="2" width="15.140625" style="56" customWidth="1"/>
    <col min="3" max="3" width="8.7109375" style="56" customWidth="1"/>
    <col min="4" max="4" width="8.00390625" style="56" customWidth="1"/>
    <col min="5" max="5" width="8.421875" style="56" customWidth="1"/>
    <col min="6" max="6" width="7.57421875" style="56" customWidth="1"/>
    <col min="7" max="7" width="8.28125" style="56" customWidth="1"/>
    <col min="8" max="8" width="9.00390625" style="56" customWidth="1"/>
    <col min="9" max="9" width="8.00390625" style="56" customWidth="1"/>
    <col min="10" max="10" width="8.28125" style="56" customWidth="1"/>
    <col min="11" max="11" width="6.8515625" style="56" customWidth="1"/>
    <col min="12" max="12" width="7.8515625" style="56" customWidth="1"/>
    <col min="13" max="13" width="7.140625" style="56" customWidth="1"/>
    <col min="14" max="14" width="9.421875" style="56" customWidth="1"/>
    <col min="15" max="15" width="9.28125" style="56" customWidth="1"/>
    <col min="16" max="16384" width="9.00390625" style="56" customWidth="1"/>
  </cols>
  <sheetData>
    <row r="1" spans="1:15" ht="18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18.75">
      <c r="A2" s="172" t="s">
        <v>116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18.75">
      <c r="A3" s="172" t="s">
        <v>186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5.75">
      <c r="A4" s="179" t="s">
        <v>1</v>
      </c>
      <c r="B4" s="179" t="s">
        <v>2</v>
      </c>
      <c r="C4" s="184" t="s">
        <v>113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6"/>
    </row>
    <row r="5" spans="1:15" ht="15.75">
      <c r="A5" s="180"/>
      <c r="B5" s="180"/>
      <c r="C5" s="60" t="s">
        <v>93</v>
      </c>
      <c r="D5" s="61" t="s">
        <v>95</v>
      </c>
      <c r="E5" s="61"/>
      <c r="F5" s="61"/>
      <c r="G5" s="60" t="s">
        <v>98</v>
      </c>
      <c r="H5" s="60" t="s">
        <v>111</v>
      </c>
      <c r="I5" s="60" t="s">
        <v>100</v>
      </c>
      <c r="J5" s="61" t="s">
        <v>103</v>
      </c>
      <c r="K5" s="61" t="s">
        <v>106</v>
      </c>
      <c r="L5" s="61"/>
      <c r="M5" s="61" t="s">
        <v>109</v>
      </c>
      <c r="N5" s="60"/>
      <c r="O5" s="57"/>
    </row>
    <row r="6" spans="1:15" ht="15.75">
      <c r="A6" s="180"/>
      <c r="B6" s="180"/>
      <c r="C6" s="62" t="s">
        <v>94</v>
      </c>
      <c r="D6" s="63" t="s">
        <v>96</v>
      </c>
      <c r="E6" s="63" t="s">
        <v>37</v>
      </c>
      <c r="F6" s="63" t="s">
        <v>45</v>
      </c>
      <c r="G6" s="62" t="s">
        <v>99</v>
      </c>
      <c r="H6" s="62" t="s">
        <v>112</v>
      </c>
      <c r="I6" s="62" t="s">
        <v>101</v>
      </c>
      <c r="J6" s="63" t="s">
        <v>104</v>
      </c>
      <c r="K6" s="63" t="s">
        <v>107</v>
      </c>
      <c r="L6" s="63" t="s">
        <v>108</v>
      </c>
      <c r="M6" s="63" t="s">
        <v>110</v>
      </c>
      <c r="N6" s="62" t="s">
        <v>5</v>
      </c>
      <c r="O6" s="59" t="s">
        <v>6</v>
      </c>
    </row>
    <row r="7" spans="1:15" ht="15.75">
      <c r="A7" s="181"/>
      <c r="B7" s="181"/>
      <c r="C7" s="64"/>
      <c r="D7" s="65" t="s">
        <v>97</v>
      </c>
      <c r="E7" s="65"/>
      <c r="F7" s="65"/>
      <c r="G7" s="64"/>
      <c r="H7" s="64"/>
      <c r="I7" s="64" t="s">
        <v>102</v>
      </c>
      <c r="J7" s="65" t="s">
        <v>105</v>
      </c>
      <c r="K7" s="65"/>
      <c r="L7" s="65"/>
      <c r="M7" s="65"/>
      <c r="N7" s="64"/>
      <c r="O7" s="58"/>
    </row>
    <row r="8" spans="1:15" ht="15.75">
      <c r="A8" s="66" t="s">
        <v>91</v>
      </c>
      <c r="B8" s="27"/>
      <c r="C8" s="71"/>
      <c r="D8" s="72"/>
      <c r="E8" s="72"/>
      <c r="F8" s="72"/>
      <c r="G8" s="71"/>
      <c r="H8" s="71"/>
      <c r="I8" s="72"/>
      <c r="J8" s="72"/>
      <c r="K8" s="72"/>
      <c r="L8" s="72"/>
      <c r="M8" s="71"/>
      <c r="N8" s="71"/>
      <c r="O8" s="71"/>
    </row>
    <row r="9" spans="1:15" ht="15.75">
      <c r="A9" s="29" t="s">
        <v>15</v>
      </c>
      <c r="B9" s="30" t="s">
        <v>16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3">
        <f>SUM(C9:N9)</f>
        <v>0</v>
      </c>
    </row>
    <row r="10" spans="1:15" ht="15.75">
      <c r="A10" s="29"/>
      <c r="B10" s="30" t="s">
        <v>17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3">
        <f>SUM(C10:N10)</f>
        <v>0</v>
      </c>
    </row>
    <row r="11" spans="1:15" ht="15.75">
      <c r="A11" s="29" t="s">
        <v>25</v>
      </c>
      <c r="B11" s="30" t="s">
        <v>18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3">
        <f aca="true" t="shared" si="0" ref="O11:O18">SUM(C11:N11)</f>
        <v>0</v>
      </c>
    </row>
    <row r="12" spans="1:15" ht="15.75">
      <c r="A12" s="29"/>
      <c r="B12" s="30" t="s">
        <v>19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3">
        <f t="shared" si="0"/>
        <v>0</v>
      </c>
    </row>
    <row r="13" spans="1:15" ht="15.75">
      <c r="A13" s="29"/>
      <c r="B13" s="30" t="s">
        <v>20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3">
        <f t="shared" si="0"/>
        <v>0</v>
      </c>
    </row>
    <row r="14" spans="1:15" ht="15.75">
      <c r="A14" s="29"/>
      <c r="B14" s="30" t="s">
        <v>21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3">
        <f t="shared" si="0"/>
        <v>0</v>
      </c>
    </row>
    <row r="15" spans="1:15" ht="15.75">
      <c r="A15" s="29" t="s">
        <v>26</v>
      </c>
      <c r="B15" s="30" t="s">
        <v>22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3">
        <f t="shared" si="0"/>
        <v>0</v>
      </c>
    </row>
    <row r="16" spans="1:15" ht="15.75">
      <c r="A16" s="29"/>
      <c r="B16" s="30" t="s">
        <v>23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3">
        <f t="shared" si="0"/>
        <v>0</v>
      </c>
    </row>
    <row r="17" spans="1:15" ht="15.75">
      <c r="A17" s="29" t="s">
        <v>27</v>
      </c>
      <c r="B17" s="30" t="s">
        <v>24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3">
        <f t="shared" si="0"/>
        <v>0</v>
      </c>
    </row>
    <row r="18" spans="1:15" ht="15.75">
      <c r="A18" s="29" t="s">
        <v>28</v>
      </c>
      <c r="B18" s="30" t="s">
        <v>8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3">
        <f t="shared" si="0"/>
        <v>0</v>
      </c>
    </row>
    <row r="19" spans="1:15" ht="15.75">
      <c r="A19" s="29" t="s">
        <v>5</v>
      </c>
      <c r="B19" s="30" t="s">
        <v>5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3">
        <f>SUM(C19:N19)</f>
        <v>0</v>
      </c>
    </row>
    <row r="20" spans="1:15" ht="16.5" thickBot="1">
      <c r="A20" s="68" t="s">
        <v>6</v>
      </c>
      <c r="B20" s="69"/>
      <c r="C20" s="77">
        <f aca="true" t="shared" si="1" ref="C20:N20">SUM(C8:C19)</f>
        <v>0</v>
      </c>
      <c r="D20" s="77">
        <f t="shared" si="1"/>
        <v>0</v>
      </c>
      <c r="E20" s="77">
        <f t="shared" si="1"/>
        <v>0</v>
      </c>
      <c r="F20" s="77">
        <f t="shared" si="1"/>
        <v>0</v>
      </c>
      <c r="G20" s="77">
        <f t="shared" si="1"/>
        <v>0</v>
      </c>
      <c r="H20" s="77">
        <f t="shared" si="1"/>
        <v>0</v>
      </c>
      <c r="I20" s="77">
        <f t="shared" si="1"/>
        <v>0</v>
      </c>
      <c r="J20" s="77">
        <f t="shared" si="1"/>
        <v>0</v>
      </c>
      <c r="K20" s="77">
        <f t="shared" si="1"/>
        <v>0</v>
      </c>
      <c r="L20" s="77">
        <f t="shared" si="1"/>
        <v>0</v>
      </c>
      <c r="M20" s="77">
        <f t="shared" si="1"/>
        <v>0</v>
      </c>
      <c r="N20" s="77">
        <f t="shared" si="1"/>
        <v>0</v>
      </c>
      <c r="O20" s="77">
        <f>SUM(C20:N20)</f>
        <v>0</v>
      </c>
    </row>
    <row r="21" ht="16.5" thickTop="1">
      <c r="A21" s="67"/>
    </row>
    <row r="29" ht="39.75">
      <c r="O29" s="166" t="s">
        <v>202</v>
      </c>
    </row>
  </sheetData>
  <sheetProtection/>
  <mergeCells count="6">
    <mergeCell ref="A1:O1"/>
    <mergeCell ref="A2:O2"/>
    <mergeCell ref="A3:O3"/>
    <mergeCell ref="A4:A7"/>
    <mergeCell ref="B4:B7"/>
    <mergeCell ref="C4:O4"/>
  </mergeCells>
  <printOptions/>
  <pageMargins left="0.4340277777777778" right="0.2517361111111111" top="0.8767361111111112" bottom="0.31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61"/>
  <sheetViews>
    <sheetView view="pageLayout" zoomScale="130" zoomScaleNormal="130" zoomScalePageLayoutView="130" workbookViewId="0" topLeftCell="K22">
      <selection activeCell="P34" sqref="P34"/>
    </sheetView>
  </sheetViews>
  <sheetFormatPr defaultColWidth="9.140625" defaultRowHeight="15"/>
  <cols>
    <col min="1" max="1" width="21.00390625" style="79" customWidth="1"/>
    <col min="2" max="3" width="8.8515625" style="79" customWidth="1"/>
    <col min="4" max="4" width="9.28125" style="79" customWidth="1"/>
    <col min="5" max="5" width="8.421875" style="79" customWidth="1"/>
    <col min="6" max="6" width="8.140625" style="79" customWidth="1"/>
    <col min="7" max="7" width="7.7109375" style="79" customWidth="1"/>
    <col min="8" max="8" width="8.140625" style="79" customWidth="1"/>
    <col min="9" max="9" width="7.57421875" style="79" customWidth="1"/>
    <col min="10" max="10" width="7.00390625" style="79" customWidth="1"/>
    <col min="11" max="11" width="8.421875" style="79" customWidth="1"/>
    <col min="12" max="12" width="6.8515625" style="79" customWidth="1"/>
    <col min="13" max="13" width="8.140625" style="79" customWidth="1"/>
    <col min="14" max="15" width="7.421875" style="79" customWidth="1"/>
    <col min="16" max="16" width="6.8515625" style="79" customWidth="1"/>
    <col min="17" max="17" width="8.28125" style="79" customWidth="1"/>
    <col min="18" max="18" width="9.00390625" style="79" customWidth="1"/>
    <col min="19" max="19" width="10.28125" style="78" customWidth="1"/>
    <col min="20" max="20" width="9.7109375" style="78" customWidth="1"/>
    <col min="21" max="21" width="10.00390625" style="78" customWidth="1"/>
    <col min="22" max="22" width="9.57421875" style="78" customWidth="1"/>
    <col min="23" max="23" width="10.421875" style="78" customWidth="1"/>
    <col min="24" max="24" width="10.28125" style="78" customWidth="1"/>
    <col min="25" max="25" width="10.8515625" style="78" customWidth="1"/>
    <col min="26" max="26" width="10.28125" style="78" customWidth="1"/>
    <col min="27" max="27" width="8.28125" style="78" customWidth="1"/>
    <col min="28" max="28" width="8.57421875" style="78" customWidth="1"/>
    <col min="29" max="29" width="9.57421875" style="78" customWidth="1"/>
    <col min="30" max="16384" width="9.00390625" style="79" customWidth="1"/>
  </cols>
  <sheetData>
    <row r="1" spans="1:18" ht="20.25">
      <c r="A1" s="187" t="s">
        <v>117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78"/>
    </row>
    <row r="2" spans="1:18" ht="17.25" customHeight="1">
      <c r="A2" s="187" t="s">
        <v>126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78"/>
    </row>
    <row r="3" spans="1:18" ht="17.25" customHeight="1">
      <c r="A3" s="188" t="s">
        <v>186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78"/>
    </row>
    <row r="4" spans="1:29" s="90" customFormat="1" ht="14.25">
      <c r="A4" s="121"/>
      <c r="B4" s="140"/>
      <c r="C4" s="80" t="s">
        <v>6</v>
      </c>
      <c r="D4" s="151" t="s">
        <v>147</v>
      </c>
      <c r="E4" s="122"/>
      <c r="F4" s="80" t="s">
        <v>56</v>
      </c>
      <c r="G4" s="81" t="s">
        <v>118</v>
      </c>
      <c r="H4" s="80" t="s">
        <v>37</v>
      </c>
      <c r="I4" s="81" t="s">
        <v>45</v>
      </c>
      <c r="J4" s="80" t="s">
        <v>98</v>
      </c>
      <c r="K4" s="81" t="s">
        <v>111</v>
      </c>
      <c r="L4" s="80" t="s">
        <v>100</v>
      </c>
      <c r="M4" s="81" t="s">
        <v>103</v>
      </c>
      <c r="N4" s="80" t="s">
        <v>106</v>
      </c>
      <c r="O4" s="80" t="s">
        <v>109</v>
      </c>
      <c r="P4" s="80" t="s">
        <v>109</v>
      </c>
      <c r="Q4" s="122"/>
      <c r="R4" s="123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5" spans="1:29" s="90" customFormat="1" ht="12.75" customHeight="1">
      <c r="A5" s="124" t="s">
        <v>119</v>
      </c>
      <c r="B5" s="124" t="s">
        <v>4</v>
      </c>
      <c r="C5" s="82" t="s">
        <v>146</v>
      </c>
      <c r="D5" s="152" t="s">
        <v>148</v>
      </c>
      <c r="E5" s="125" t="s">
        <v>6</v>
      </c>
      <c r="F5" s="82" t="s">
        <v>94</v>
      </c>
      <c r="G5" s="83" t="s">
        <v>97</v>
      </c>
      <c r="H5" s="82"/>
      <c r="I5" s="83"/>
      <c r="J5" s="82" t="s">
        <v>99</v>
      </c>
      <c r="K5" s="83" t="s">
        <v>112</v>
      </c>
      <c r="L5" s="82" t="s">
        <v>120</v>
      </c>
      <c r="M5" s="83" t="s">
        <v>72</v>
      </c>
      <c r="N5" s="82" t="s">
        <v>107</v>
      </c>
      <c r="O5" s="82" t="s">
        <v>121</v>
      </c>
      <c r="P5" s="82" t="s">
        <v>122</v>
      </c>
      <c r="Q5" s="125" t="s">
        <v>5</v>
      </c>
      <c r="R5" s="123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</row>
    <row r="6" spans="1:29" s="90" customFormat="1" ht="12" customHeight="1">
      <c r="A6" s="126"/>
      <c r="B6" s="126"/>
      <c r="C6" s="84" t="s">
        <v>7</v>
      </c>
      <c r="D6" s="153" t="s">
        <v>149</v>
      </c>
      <c r="E6" s="143"/>
      <c r="F6" s="127"/>
      <c r="G6" s="128"/>
      <c r="H6" s="127"/>
      <c r="I6" s="128"/>
      <c r="J6" s="127"/>
      <c r="K6" s="128"/>
      <c r="L6" s="84" t="s">
        <v>112</v>
      </c>
      <c r="M6" s="85" t="s">
        <v>73</v>
      </c>
      <c r="N6" s="84"/>
      <c r="O6" s="84"/>
      <c r="P6" s="84"/>
      <c r="Q6" s="129"/>
      <c r="R6" s="123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</row>
    <row r="7" spans="1:29" s="90" customFormat="1" ht="14.25">
      <c r="A7" s="86" t="s">
        <v>91</v>
      </c>
      <c r="B7" s="117"/>
      <c r="C7" s="86"/>
      <c r="D7" s="86"/>
      <c r="E7" s="144"/>
      <c r="F7" s="87"/>
      <c r="G7" s="88"/>
      <c r="H7" s="87"/>
      <c r="I7" s="88"/>
      <c r="J7" s="87"/>
      <c r="K7" s="88"/>
      <c r="L7" s="87"/>
      <c r="M7" s="88"/>
      <c r="N7" s="87"/>
      <c r="O7" s="88"/>
      <c r="P7" s="87"/>
      <c r="Q7" s="87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</row>
    <row r="8" spans="1:29" s="90" customFormat="1" ht="14.25">
      <c r="A8" s="91" t="s">
        <v>150</v>
      </c>
      <c r="B8" s="93">
        <f>SUM(R8:AE8)</f>
        <v>17347544</v>
      </c>
      <c r="C8" s="92">
        <f>SUM(แผนงานรวม!P26)</f>
        <v>8228249.02</v>
      </c>
      <c r="D8" s="92">
        <f>SUM(แผนงานรวม!P27)</f>
        <v>0</v>
      </c>
      <c r="E8" s="145">
        <f aca="true" t="shared" si="0" ref="E8:E18">SUM(F8:Q8)</f>
        <v>8228249.02</v>
      </c>
      <c r="F8" s="92">
        <v>0</v>
      </c>
      <c r="G8" s="93">
        <v>0</v>
      </c>
      <c r="H8" s="92">
        <v>0</v>
      </c>
      <c r="I8" s="93">
        <v>0</v>
      </c>
      <c r="J8" s="92">
        <v>0</v>
      </c>
      <c r="K8" s="93">
        <v>0</v>
      </c>
      <c r="L8" s="92">
        <v>0</v>
      </c>
      <c r="M8" s="93">
        <v>0</v>
      </c>
      <c r="N8" s="92">
        <v>0</v>
      </c>
      <c r="O8" s="93">
        <v>0</v>
      </c>
      <c r="P8" s="92">
        <v>0</v>
      </c>
      <c r="Q8" s="92">
        <f>SUM(งบกลาง!F18)</f>
        <v>8228249.02</v>
      </c>
      <c r="R8" s="134">
        <f>SUM(งบกลาง!D5)</f>
        <v>17347544</v>
      </c>
      <c r="S8" s="94"/>
      <c r="T8" s="94"/>
      <c r="U8" s="94"/>
      <c r="V8" s="94"/>
      <c r="W8" s="95"/>
      <c r="X8" s="94"/>
      <c r="Y8" s="95"/>
      <c r="Z8" s="94"/>
      <c r="AA8" s="95"/>
      <c r="AB8" s="95"/>
      <c r="AC8" s="95"/>
    </row>
    <row r="9" spans="1:29" s="90" customFormat="1" ht="14.25">
      <c r="A9" s="91" t="s">
        <v>128</v>
      </c>
      <c r="B9" s="93">
        <f aca="true" t="shared" si="1" ref="B9:B18">SUM(R9:AE9)</f>
        <v>2624640</v>
      </c>
      <c r="C9" s="92">
        <f>SUM(แผนงานรวม!P9)</f>
        <v>1312320</v>
      </c>
      <c r="D9" s="92">
        <v>0</v>
      </c>
      <c r="E9" s="145">
        <f t="shared" si="0"/>
        <v>1312320</v>
      </c>
      <c r="F9" s="92">
        <f>SUM(แผนงานรวม!D9)</f>
        <v>1312320</v>
      </c>
      <c r="G9" s="93">
        <v>0</v>
      </c>
      <c r="H9" s="92">
        <v>0</v>
      </c>
      <c r="I9" s="93">
        <v>0</v>
      </c>
      <c r="J9" s="92">
        <v>0</v>
      </c>
      <c r="K9" s="93">
        <v>0</v>
      </c>
      <c r="L9" s="92">
        <v>0</v>
      </c>
      <c r="M9" s="93">
        <v>0</v>
      </c>
      <c r="N9" s="92">
        <v>0</v>
      </c>
      <c r="O9" s="93">
        <v>0</v>
      </c>
      <c r="P9" s="92">
        <v>0</v>
      </c>
      <c r="Q9" s="92">
        <v>0</v>
      </c>
      <c r="R9" s="89"/>
      <c r="S9" s="94">
        <f>SUM(บริหารทั่วไป!D6)</f>
        <v>2624640</v>
      </c>
      <c r="T9" s="94">
        <f>SUM(รักษาความสงบ!D7)</f>
        <v>0</v>
      </c>
      <c r="U9" s="94">
        <f>SUM(การศึกษา!D7)</f>
        <v>0</v>
      </c>
      <c r="V9" s="94">
        <f>SUM(สาธารณสุข!D7)</f>
        <v>0</v>
      </c>
      <c r="W9" s="95">
        <f>SUM(สังคมสงเคราะห์!D6)</f>
        <v>0</v>
      </c>
      <c r="X9" s="94">
        <f>SUM(เคหะ!D7)</f>
        <v>0</v>
      </c>
      <c r="Y9" s="95">
        <f>SUM(เข้มแข็ง!D6)</f>
        <v>0</v>
      </c>
      <c r="Z9" s="94">
        <f>SUM(ศาสนา!D8)</f>
        <v>0</v>
      </c>
      <c r="AA9" s="95">
        <f>SUM(โยธา!D6)</f>
        <v>0</v>
      </c>
      <c r="AB9" s="95">
        <f>SUM(เกษตร!D6)</f>
        <v>0</v>
      </c>
      <c r="AC9" s="95">
        <f>SUM(พาณิชย์!D7)</f>
        <v>0</v>
      </c>
    </row>
    <row r="10" spans="1:29" s="90" customFormat="1" ht="14.25">
      <c r="A10" s="91" t="s">
        <v>151</v>
      </c>
      <c r="B10" s="93">
        <f t="shared" si="1"/>
        <v>15723924</v>
      </c>
      <c r="C10" s="92">
        <f>SUM(แผนงานรวม!P10)</f>
        <v>6177936</v>
      </c>
      <c r="D10" s="92">
        <f>SUM(แผนงานรวม!P11)</f>
        <v>0</v>
      </c>
      <c r="E10" s="145">
        <f t="shared" si="0"/>
        <v>6177936</v>
      </c>
      <c r="F10" s="92">
        <f>SUM(แผนงานรวม!D10)</f>
        <v>3161531</v>
      </c>
      <c r="G10" s="93">
        <f>SUM(แผนงานรวม!E10)</f>
        <v>259710</v>
      </c>
      <c r="H10" s="92">
        <f>SUM(แผนงานรวม!F10:F11)</f>
        <v>1570350</v>
      </c>
      <c r="I10" s="92">
        <f>SUM(แผนงานรวม!G10:G11)</f>
        <v>79710</v>
      </c>
      <c r="J10" s="92">
        <f>SUM(แผนงานรวม!H10:H11)</f>
        <v>295495</v>
      </c>
      <c r="K10" s="92">
        <f>SUM(แผนงานรวม!I10:I11)</f>
        <v>731430</v>
      </c>
      <c r="L10" s="92">
        <f>SUM(แผนงานรวม!J10:J11)</f>
        <v>0</v>
      </c>
      <c r="M10" s="92">
        <f>SUM(แผนงานรวม!K10:K11)</f>
        <v>0</v>
      </c>
      <c r="N10" s="92">
        <f>SUM(แผนงานรวม!L10:L11)</f>
        <v>0</v>
      </c>
      <c r="O10" s="92">
        <f>SUM(แผนงานรวม!M10:M11)</f>
        <v>79710</v>
      </c>
      <c r="P10" s="92">
        <v>0</v>
      </c>
      <c r="Q10" s="92">
        <f>'[1]งบกลาง'!C7</f>
        <v>0</v>
      </c>
      <c r="R10" s="89"/>
      <c r="S10" s="94">
        <f>SUM(บริหารทั่วไป!D7)</f>
        <v>7429404</v>
      </c>
      <c r="T10" s="94">
        <f>SUM(รักษาความสงบ!D8)</f>
        <v>519420</v>
      </c>
      <c r="U10" s="94">
        <f>SUM(การศึกษา!D8)</f>
        <v>3602560</v>
      </c>
      <c r="V10" s="94">
        <f>SUM(สาธารณสุข!D8)</f>
        <v>998720</v>
      </c>
      <c r="W10" s="95">
        <f>SUM(สังคมสงเคราะห์!D7)</f>
        <v>679860</v>
      </c>
      <c r="X10" s="94">
        <f>SUM(เคหะ!D8)</f>
        <v>1979220</v>
      </c>
      <c r="Y10" s="95">
        <f>SUM(เข้มแข็ง!D7)</f>
        <v>0</v>
      </c>
      <c r="Z10" s="94">
        <f>SUM(ศาสนา!D9)</f>
        <v>0</v>
      </c>
      <c r="AA10" s="95">
        <f>SUM(โยธา!D7)</f>
        <v>0</v>
      </c>
      <c r="AB10" s="95">
        <f>SUM(เกษตร!D7)</f>
        <v>514740</v>
      </c>
      <c r="AC10" s="95">
        <f>SUM(พาณิชย์!D8)</f>
        <v>0</v>
      </c>
    </row>
    <row r="11" spans="1:29" s="90" customFormat="1" ht="14.25">
      <c r="A11" s="91" t="s">
        <v>18</v>
      </c>
      <c r="B11" s="93">
        <f t="shared" si="1"/>
        <v>507000</v>
      </c>
      <c r="C11" s="92">
        <f>SUM(แผนงานรวม!P12)</f>
        <v>120000</v>
      </c>
      <c r="D11" s="92">
        <v>0</v>
      </c>
      <c r="E11" s="145">
        <f t="shared" si="0"/>
        <v>120000</v>
      </c>
      <c r="F11" s="92">
        <f>SUM(แผนงานรวม!D12)</f>
        <v>90000</v>
      </c>
      <c r="G11" s="93">
        <f>SUM(แผนงานรวม!E12)</f>
        <v>0</v>
      </c>
      <c r="H11" s="92">
        <f>SUM(แผนงานรวม!F12)</f>
        <v>18000</v>
      </c>
      <c r="I11" s="92">
        <f>SUM(แผนงานรวม!G12)</f>
        <v>0</v>
      </c>
      <c r="J11" s="92">
        <f>SUM(แผนงานรวม!H12)</f>
        <v>12000</v>
      </c>
      <c r="K11" s="92">
        <f>SUM(แผนงานรวม!I12)</f>
        <v>0</v>
      </c>
      <c r="L11" s="92">
        <f>SUM(แผนงานรวม!J12)</f>
        <v>0</v>
      </c>
      <c r="M11" s="92">
        <f>SUM(แผนงานรวม!K12)</f>
        <v>0</v>
      </c>
      <c r="N11" s="92">
        <f>SUM(แผนงานรวม!L12)</f>
        <v>0</v>
      </c>
      <c r="O11" s="92">
        <f>SUM(แผนงานรวม!M12)</f>
        <v>0</v>
      </c>
      <c r="P11" s="92">
        <v>0</v>
      </c>
      <c r="Q11" s="92">
        <f>'[1]งบกลาง'!C10</f>
        <v>0</v>
      </c>
      <c r="R11" s="89"/>
      <c r="S11" s="94">
        <f>SUM(บริหารทั่วไป!D8)</f>
        <v>289000</v>
      </c>
      <c r="T11" s="94">
        <f>SUM(รักษาความสงบ!D9)</f>
        <v>100000</v>
      </c>
      <c r="U11" s="94">
        <f>SUM(การศึกษา!D10)</f>
        <v>36000</v>
      </c>
      <c r="V11" s="94">
        <f>SUM(สาธารณสุข!D9)</f>
        <v>0</v>
      </c>
      <c r="W11" s="95">
        <f>SUM(สังคมสงเคราะห์!D8)</f>
        <v>36000</v>
      </c>
      <c r="X11" s="94">
        <f>SUM(เคหะ!D9)</f>
        <v>46000</v>
      </c>
      <c r="Y11" s="95">
        <f>SUM(เข้มแข็ง!D8)</f>
        <v>0</v>
      </c>
      <c r="Z11" s="94">
        <f>SUM(ศาสนา!D10)</f>
        <v>0</v>
      </c>
      <c r="AA11" s="95">
        <f>SUM(โยธา!D8)</f>
        <v>0</v>
      </c>
      <c r="AB11" s="95">
        <f>SUM(เกษตร!D8)</f>
        <v>0</v>
      </c>
      <c r="AC11" s="95">
        <f>SUM(พาณิชย์!D9)</f>
        <v>0</v>
      </c>
    </row>
    <row r="12" spans="1:29" s="90" customFormat="1" ht="14.25">
      <c r="A12" s="91" t="s">
        <v>152</v>
      </c>
      <c r="B12" s="93">
        <f t="shared" si="1"/>
        <v>6531190</v>
      </c>
      <c r="C12" s="92">
        <f>SUM(แผนงานรวม!P13)</f>
        <v>2137732.51</v>
      </c>
      <c r="D12" s="92">
        <f>SUM(แผนงานรวม!P14)</f>
        <v>0</v>
      </c>
      <c r="E12" s="145">
        <f t="shared" si="0"/>
        <v>2137732.51</v>
      </c>
      <c r="F12" s="92">
        <f>SUM(แผนงานรวม!D13)</f>
        <v>808979.01</v>
      </c>
      <c r="G12" s="93">
        <f>SUM(แผนงานรวม!E13)</f>
        <v>143176</v>
      </c>
      <c r="H12" s="92">
        <f>SUM(แผนงานรวม!F13:F14)</f>
        <v>805356</v>
      </c>
      <c r="I12" s="92">
        <f>SUM(แผนงานรวม!G13:G14)</f>
        <v>47929.5</v>
      </c>
      <c r="J12" s="92">
        <f>SUM(แผนงานรวม!H13:H14)</f>
        <v>44130</v>
      </c>
      <c r="K12" s="92">
        <f>SUM(แผนงานรวม!I13:I14)</f>
        <v>38532</v>
      </c>
      <c r="L12" s="92">
        <f>SUM(แผนงานรวม!J13:J14)</f>
        <v>0</v>
      </c>
      <c r="M12" s="92">
        <f>SUM(แผนงานรวม!K13:K14)</f>
        <v>0</v>
      </c>
      <c r="N12" s="92">
        <f>SUM(แผนงานรวม!L13)</f>
        <v>205500</v>
      </c>
      <c r="O12" s="92">
        <f>SUM(แผนงานรวม!M13:M14)</f>
        <v>44130</v>
      </c>
      <c r="P12" s="92">
        <v>0</v>
      </c>
      <c r="Q12" s="92">
        <f>'[1]งบกลาง'!C11</f>
        <v>0</v>
      </c>
      <c r="R12" s="89"/>
      <c r="S12" s="94">
        <f>SUM(บริหารทั่วไป!D9)</f>
        <v>2438000</v>
      </c>
      <c r="T12" s="94">
        <f>SUM(รักษาความสงบ!D10)</f>
        <v>415000</v>
      </c>
      <c r="U12" s="94">
        <f>SUM(การศึกษา!D11)</f>
        <v>1528620</v>
      </c>
      <c r="V12" s="94">
        <f>SUM(สาธารณสุข!D10)</f>
        <v>308508</v>
      </c>
      <c r="W12" s="95">
        <f>SUM(สังคมสงเคราะห์!D9)</f>
        <v>338000</v>
      </c>
      <c r="X12" s="94">
        <f>SUM(เคหะ!D10)</f>
        <v>102000</v>
      </c>
      <c r="Y12" s="95">
        <f>SUM(เข้มแข็ง!D9)</f>
        <v>110000</v>
      </c>
      <c r="Z12" s="94">
        <f>SUM(ศาสนา!D11)</f>
        <v>550000</v>
      </c>
      <c r="AA12" s="95">
        <f>SUM(โยธา!D9)</f>
        <v>520000</v>
      </c>
      <c r="AB12" s="95">
        <f>SUM(เกษตร!D9)</f>
        <v>221062</v>
      </c>
      <c r="AC12" s="95">
        <f>SUM(พาณิชย์!D10)</f>
        <v>0</v>
      </c>
    </row>
    <row r="13" spans="1:29" s="90" customFormat="1" ht="14.25">
      <c r="A13" s="91" t="s">
        <v>145</v>
      </c>
      <c r="B13" s="93">
        <f t="shared" si="1"/>
        <v>2637002</v>
      </c>
      <c r="C13" s="92">
        <f>SUM(แผนงานรวม!P15)</f>
        <v>753997.14</v>
      </c>
      <c r="D13" s="92">
        <v>0</v>
      </c>
      <c r="E13" s="145">
        <f>SUM(F13:Q13)</f>
        <v>753997.14</v>
      </c>
      <c r="F13" s="92">
        <f>SUM(แผนงานรวม!D15)</f>
        <v>446198.5</v>
      </c>
      <c r="G13" s="93">
        <f>SUM(แผนงานรวม!E15)</f>
        <v>0</v>
      </c>
      <c r="H13" s="92">
        <f>SUM(แผนงานรวม!F15:F17)</f>
        <v>277598.64</v>
      </c>
      <c r="I13" s="92">
        <f>SUM(แผนงานรวม!G15:G17)</f>
        <v>0</v>
      </c>
      <c r="J13" s="92">
        <f>SUM(แผนงานรวม!H15:H17)</f>
        <v>14200</v>
      </c>
      <c r="K13" s="92">
        <f>SUM(แผนงานรวม!I15:I17)</f>
        <v>16000</v>
      </c>
      <c r="L13" s="92">
        <f>SUM(แผนงานรวม!J15:J17)</f>
        <v>0</v>
      </c>
      <c r="M13" s="92">
        <f>SUM(แผนงานรวม!K15:K17)</f>
        <v>0</v>
      </c>
      <c r="N13" s="92">
        <f>SUM(แผนงานรวม!L15:L17)</f>
        <v>0</v>
      </c>
      <c r="O13" s="92">
        <f>SUM(แผนงานรวม!M15:M17)</f>
        <v>0</v>
      </c>
      <c r="P13" s="92">
        <v>0</v>
      </c>
      <c r="Q13" s="92">
        <f>'[1]งบกลาง'!C12</f>
        <v>0</v>
      </c>
      <c r="R13" s="89"/>
      <c r="S13" s="94">
        <f>SUM(บริหารทั่วไป!D10)</f>
        <v>915000</v>
      </c>
      <c r="T13" s="94">
        <f>SUM(รักษาความสงบ!D11)</f>
        <v>20000</v>
      </c>
      <c r="U13" s="94">
        <f>SUM(การศึกษา!D13)</f>
        <v>1470502</v>
      </c>
      <c r="V13" s="94">
        <f>SUM(สาธารณสุข!D11)</f>
        <v>26500</v>
      </c>
      <c r="W13" s="95">
        <f>SUM(สังคมสงเคราะห์!D10)</f>
        <v>25000</v>
      </c>
      <c r="X13" s="94">
        <f>SUM(เคหะ!D11)</f>
        <v>160000</v>
      </c>
      <c r="Y13" s="95">
        <f>SUM(เข้มแข็ง!D11)</f>
        <v>0</v>
      </c>
      <c r="Z13" s="94">
        <f>SUM(ศาสนา!D12)</f>
        <v>0</v>
      </c>
      <c r="AA13" s="95">
        <f>SUM(โยธา!D10)</f>
        <v>0</v>
      </c>
      <c r="AB13" s="95">
        <f>SUM(เกษตร!D10)</f>
        <v>20000</v>
      </c>
      <c r="AC13" s="95">
        <f>SUM(พาณิชย์!D11)</f>
        <v>0</v>
      </c>
    </row>
    <row r="14" spans="1:29" s="90" customFormat="1" ht="14.25">
      <c r="A14" s="91" t="s">
        <v>21</v>
      </c>
      <c r="B14" s="93">
        <f t="shared" si="1"/>
        <v>484000</v>
      </c>
      <c r="C14" s="92">
        <f>SUM(แผนงานรวม!P18)</f>
        <v>162618.21000000002</v>
      </c>
      <c r="D14" s="92">
        <v>0</v>
      </c>
      <c r="E14" s="145">
        <f t="shared" si="0"/>
        <v>162618.21000000002</v>
      </c>
      <c r="F14" s="92">
        <f>SUM(แผนงานรวม!D18)</f>
        <v>151663.67</v>
      </c>
      <c r="G14" s="93">
        <f>SUM(แผนงานรวม!E18)</f>
        <v>0</v>
      </c>
      <c r="H14" s="92">
        <f>SUM(แผนงานรวม!F18)</f>
        <v>10954.539999999999</v>
      </c>
      <c r="I14" s="92">
        <f>SUM(แผนงานรวม!G18)</f>
        <v>0</v>
      </c>
      <c r="J14" s="92">
        <f>SUM(แผนงานรวม!H18)</f>
        <v>0</v>
      </c>
      <c r="K14" s="92">
        <f>SUM(แผนงานรวม!I18)</f>
        <v>0</v>
      </c>
      <c r="L14" s="92">
        <f>SUM(แผนงานรวม!J18)</f>
        <v>0</v>
      </c>
      <c r="M14" s="92">
        <f>SUM(แผนงานรวม!K18)</f>
        <v>0</v>
      </c>
      <c r="N14" s="92">
        <f>SUM(แผนงานรวม!L18)</f>
        <v>0</v>
      </c>
      <c r="O14" s="92">
        <f>SUM(แผนงานรวม!M18)</f>
        <v>0</v>
      </c>
      <c r="P14" s="92">
        <f>SUM(แผนงานรวม!N18)</f>
        <v>0</v>
      </c>
      <c r="Q14" s="92">
        <f>'[1]งบกลาง'!C13</f>
        <v>0</v>
      </c>
      <c r="R14" s="89"/>
      <c r="S14" s="94">
        <f>SUM(บริหารทั่วไป!D11)</f>
        <v>414000</v>
      </c>
      <c r="T14" s="94">
        <f>SUM(รักษาความสงบ!D12)</f>
        <v>0</v>
      </c>
      <c r="U14" s="94">
        <f>SUM(การศึกษา!D14)</f>
        <v>55000</v>
      </c>
      <c r="V14" s="94">
        <f>SUM(สาธารณสุข!D12)</f>
        <v>0</v>
      </c>
      <c r="W14" s="95">
        <f>SUM(สังคมสงเคราะห์!D11)</f>
        <v>0</v>
      </c>
      <c r="X14" s="94">
        <f>SUM(เคหะ!D12)</f>
        <v>0</v>
      </c>
      <c r="Y14" s="95">
        <f>SUM(เข้มแข็ง!D12)</f>
        <v>0</v>
      </c>
      <c r="Z14" s="94">
        <f>SUM(ศาสนา!D13)</f>
        <v>0</v>
      </c>
      <c r="AA14" s="95">
        <f>SUM(โยธา!D11)</f>
        <v>0</v>
      </c>
      <c r="AB14" s="95">
        <f>SUM(เกษตร!D11)</f>
        <v>0</v>
      </c>
      <c r="AC14" s="95">
        <f>SUM(พาณิชย์!D12)</f>
        <v>15000</v>
      </c>
    </row>
    <row r="15" spans="1:29" s="90" customFormat="1" ht="14.25">
      <c r="A15" s="91" t="s">
        <v>153</v>
      </c>
      <c r="B15" s="93">
        <f t="shared" si="1"/>
        <v>71400</v>
      </c>
      <c r="C15" s="92">
        <f>SUM(แผนงานรวม!P19)</f>
        <v>65600</v>
      </c>
      <c r="D15" s="92">
        <v>28000</v>
      </c>
      <c r="E15" s="145">
        <f t="shared" si="0"/>
        <v>93600</v>
      </c>
      <c r="F15" s="92">
        <f>SUM(แผนงานรวม!D19)</f>
        <v>65600</v>
      </c>
      <c r="G15" s="93">
        <f>SUM(แผนงานรวม!E19)</f>
        <v>0</v>
      </c>
      <c r="H15" s="92">
        <f>SUM(แผนงานรวม!F19:F20)</f>
        <v>28000</v>
      </c>
      <c r="I15" s="92">
        <f>SUM(แผนงานรวม!G19)</f>
        <v>0</v>
      </c>
      <c r="J15" s="92">
        <f>SUM(แผนงานรวม!H19)</f>
        <v>0</v>
      </c>
      <c r="K15" s="92">
        <f>SUM(แผนงานรวม!I19)</f>
        <v>0</v>
      </c>
      <c r="L15" s="92">
        <f>SUM(แผนงานรวม!J19)</f>
        <v>0</v>
      </c>
      <c r="M15" s="92">
        <f>SUM(แผนงานรวม!K19)</f>
        <v>0</v>
      </c>
      <c r="N15" s="92">
        <f>SUM(แผนงานรวม!L19)</f>
        <v>0</v>
      </c>
      <c r="O15" s="92">
        <f>SUM(แผนงานรวม!M19)</f>
        <v>0</v>
      </c>
      <c r="P15" s="92">
        <v>0</v>
      </c>
      <c r="Q15" s="92">
        <f>'[1]งบกลาง'!C17</f>
        <v>0</v>
      </c>
      <c r="R15" s="89"/>
      <c r="S15" s="94">
        <f>SUM(บริหารทั่วไป!D12)</f>
        <v>71400</v>
      </c>
      <c r="T15" s="94">
        <f>SUM(รักษาความสงบ!D13)</f>
        <v>0</v>
      </c>
      <c r="U15" s="94">
        <f>SUM(การศึกษา!D15)</f>
        <v>0</v>
      </c>
      <c r="V15" s="94">
        <f>SUM(สาธารณสุข!D13)</f>
        <v>0</v>
      </c>
      <c r="W15" s="95">
        <f>SUM(สังคมสงเคราะห์!D12)</f>
        <v>0</v>
      </c>
      <c r="X15" s="94">
        <f>SUM(เคหะ!D13)</f>
        <v>0</v>
      </c>
      <c r="Y15" s="95">
        <f>SUM(เข้มแข็ง!D13)</f>
        <v>0</v>
      </c>
      <c r="Z15" s="94">
        <f>SUM(ศาสนา!D14)</f>
        <v>0</v>
      </c>
      <c r="AA15" s="95">
        <f>SUM(โยธา!D12)</f>
        <v>0</v>
      </c>
      <c r="AB15" s="95">
        <f>SUM(เกษตร!D12)</f>
        <v>0</v>
      </c>
      <c r="AC15" s="95">
        <f>SUM(พาณิชย์!D13)</f>
        <v>0</v>
      </c>
    </row>
    <row r="16" spans="1:29" s="90" customFormat="1" ht="14.25">
      <c r="A16" s="91" t="s">
        <v>131</v>
      </c>
      <c r="B16" s="93">
        <f t="shared" si="1"/>
        <v>5430000</v>
      </c>
      <c r="C16" s="92">
        <f>SUM(แผนงานรวม!P21)</f>
        <v>1184000</v>
      </c>
      <c r="D16" s="92"/>
      <c r="E16" s="145">
        <f>SUM(F16:Q16)</f>
        <v>1184000</v>
      </c>
      <c r="F16" s="92">
        <f>SUM(แผนงานรวม!D21)</f>
        <v>0</v>
      </c>
      <c r="G16" s="93">
        <f>SUM(แผนงานรวม!E21)</f>
        <v>0</v>
      </c>
      <c r="H16" s="92">
        <f>SUM(แผนงานรวม!F21:F23)</f>
        <v>0</v>
      </c>
      <c r="I16" s="92">
        <f>SUM(แผนงานรวม!G21:G23)</f>
        <v>0</v>
      </c>
      <c r="J16" s="92">
        <f>SUM(แผนงานรวม!H21:H23)</f>
        <v>0</v>
      </c>
      <c r="K16" s="92">
        <f>SUM(แผนงานรวม!I21:I23)</f>
        <v>0</v>
      </c>
      <c r="L16" s="92">
        <f>SUM(แผนงานรวม!J21:J23)</f>
        <v>0</v>
      </c>
      <c r="M16" s="92">
        <f>SUM(แผนงานรวม!K21:K23)</f>
        <v>0</v>
      </c>
      <c r="N16" s="92">
        <f>SUM(แผนงานรวม!L21:L23)</f>
        <v>1184000</v>
      </c>
      <c r="O16" s="92">
        <f>SUM(แผนงานรวม!M21:M23)</f>
        <v>0</v>
      </c>
      <c r="P16" s="92">
        <v>0</v>
      </c>
      <c r="Q16" s="92">
        <f>'[1]งบกลาง'!C18</f>
        <v>0</v>
      </c>
      <c r="R16" s="89"/>
      <c r="S16" s="94">
        <f>SUM(บริหารทั่วไป!D13)</f>
        <v>0</v>
      </c>
      <c r="T16" s="94">
        <f>SUM(รักษาความสงบ!D14)</f>
        <v>0</v>
      </c>
      <c r="U16" s="94">
        <f>SUM(การศึกษา!D17)</f>
        <v>0</v>
      </c>
      <c r="V16" s="94">
        <f>SUM(สาธารณสุข!D14)</f>
        <v>0</v>
      </c>
      <c r="W16" s="95">
        <f>SUM(สังคมสงเคราะห์!D13)</f>
        <v>0</v>
      </c>
      <c r="X16" s="94">
        <f>SUM(เคหะ!D14)</f>
        <v>0</v>
      </c>
      <c r="Y16" s="95">
        <f>SUM(เข้มแข็ง!D14)</f>
        <v>0</v>
      </c>
      <c r="Z16" s="94">
        <f>SUM(ศาสนา!D15)</f>
        <v>0</v>
      </c>
      <c r="AA16" s="95">
        <f>SUM(โยธา!D13)</f>
        <v>5430000</v>
      </c>
      <c r="AB16" s="95">
        <f>SUM(เกษตร!D13)</f>
        <v>0</v>
      </c>
      <c r="AC16" s="95">
        <f>SUM(พาณิชย์!D14)</f>
        <v>0</v>
      </c>
    </row>
    <row r="17" spans="1:29" s="90" customFormat="1" ht="14.25">
      <c r="A17" s="91" t="s">
        <v>24</v>
      </c>
      <c r="B17" s="93">
        <f t="shared" si="1"/>
        <v>0</v>
      </c>
      <c r="C17" s="92">
        <v>0</v>
      </c>
      <c r="D17" s="92">
        <v>0</v>
      </c>
      <c r="E17" s="145">
        <f t="shared" si="0"/>
        <v>0</v>
      </c>
      <c r="F17" s="92">
        <f>SUM(แผนงานรวม!D24)</f>
        <v>0</v>
      </c>
      <c r="G17" s="93">
        <v>0</v>
      </c>
      <c r="H17" s="92">
        <f>SUM(แผนงานรวม!F24)</f>
        <v>0</v>
      </c>
      <c r="I17" s="92">
        <f>SUM(แผนงานรวม!G24)</f>
        <v>0</v>
      </c>
      <c r="J17" s="92">
        <f>SUM(แผนงานรวม!H24)</f>
        <v>0</v>
      </c>
      <c r="K17" s="92">
        <f>SUM(แผนงานรวม!I24)</f>
        <v>0</v>
      </c>
      <c r="L17" s="92">
        <f>SUM(แผนงานรวม!J24)</f>
        <v>0</v>
      </c>
      <c r="M17" s="92">
        <f>SUM(แผนงานรวม!K24)</f>
        <v>0</v>
      </c>
      <c r="N17" s="92">
        <f>SUM(แผนงานรวม!L24)</f>
        <v>0</v>
      </c>
      <c r="O17" s="92">
        <f>SUM(แผนงานรวม!M24)</f>
        <v>0</v>
      </c>
      <c r="P17" s="92">
        <v>0</v>
      </c>
      <c r="Q17" s="92">
        <f>'[1]งบกลาง'!C15</f>
        <v>0</v>
      </c>
      <c r="R17" s="89"/>
      <c r="S17" s="94">
        <f>SUM(บริหารทั่วไป!D14)</f>
        <v>0</v>
      </c>
      <c r="T17" s="94">
        <f>SUM(รักษาความสงบ!D15)</f>
        <v>0</v>
      </c>
      <c r="U17" s="94">
        <f>SUM(การศึกษา!D18)</f>
        <v>0</v>
      </c>
      <c r="V17" s="94">
        <f>SUM(สาธารณสุข!D15)</f>
        <v>0</v>
      </c>
      <c r="W17" s="95">
        <f>SUM(สังคมสงเคราะห์!D14)</f>
        <v>0</v>
      </c>
      <c r="X17" s="94">
        <f>SUM(เคหะ!D17)</f>
        <v>0</v>
      </c>
      <c r="Y17" s="95">
        <f>SUM(เข้มแข็ง!D15)</f>
        <v>0</v>
      </c>
      <c r="Z17" s="94">
        <f>SUM(ศาสนา!D16)</f>
        <v>0</v>
      </c>
      <c r="AA17" s="95">
        <f>SUM(โยธา!D15)</f>
        <v>0</v>
      </c>
      <c r="AB17" s="95">
        <f>SUM(เกษตร!D14)</f>
        <v>0</v>
      </c>
      <c r="AC17" s="95">
        <f>SUM(พาณิชย์!D15)</f>
        <v>0</v>
      </c>
    </row>
    <row r="18" spans="1:29" s="90" customFormat="1" ht="14.25">
      <c r="A18" s="96" t="s">
        <v>8</v>
      </c>
      <c r="B18" s="93">
        <f t="shared" si="1"/>
        <v>2590000</v>
      </c>
      <c r="C18" s="92">
        <f>SUM(แผนงานรวม!P25)</f>
        <v>1032000</v>
      </c>
      <c r="D18" s="92">
        <v>0</v>
      </c>
      <c r="E18" s="146">
        <f t="shared" si="0"/>
        <v>1032000</v>
      </c>
      <c r="F18" s="92">
        <f>SUM(แผนงานรวม!D25)</f>
        <v>0</v>
      </c>
      <c r="G18" s="93">
        <v>0</v>
      </c>
      <c r="H18" s="92">
        <f>SUM(แผนงานรวม!F25)</f>
        <v>1022000</v>
      </c>
      <c r="I18" s="92">
        <f>SUM(แผนงานรวม!G25)</f>
        <v>0</v>
      </c>
      <c r="J18" s="92">
        <f>SUM(แผนงานรวม!H25)</f>
        <v>0</v>
      </c>
      <c r="K18" s="92">
        <f>SUM(แผนงานรวม!I25)</f>
        <v>0</v>
      </c>
      <c r="L18" s="92">
        <f>SUM(แผนงานรวม!J25)</f>
        <v>0</v>
      </c>
      <c r="M18" s="92">
        <f>SUM(แผนงานรวม!K25)</f>
        <v>10000</v>
      </c>
      <c r="N18" s="92">
        <f>SUM(แผนงานรวม!L25)</f>
        <v>0</v>
      </c>
      <c r="O18" s="92">
        <f>SUM(แผนงานรวม!M25)</f>
        <v>0</v>
      </c>
      <c r="P18" s="92">
        <v>0</v>
      </c>
      <c r="Q18" s="92">
        <f>'[1]งบกลาง'!C14</f>
        <v>0</v>
      </c>
      <c r="R18" s="89"/>
      <c r="S18" s="94">
        <f>SUM(บริหารทั่วไป!D15)</f>
        <v>0</v>
      </c>
      <c r="T18" s="94">
        <f>SUM(รักษาความสงบ!D16)</f>
        <v>0</v>
      </c>
      <c r="U18" s="94">
        <f>SUM(การศึกษา!D19)</f>
        <v>2200000</v>
      </c>
      <c r="V18" s="94">
        <f>SUM(สาธารณสุข!D16)</f>
        <v>380000</v>
      </c>
      <c r="W18" s="95">
        <f>SUM(สังคมสงเคราะห์!D15)</f>
        <v>0</v>
      </c>
      <c r="X18" s="94">
        <f>SUM(เคหะ!D18)</f>
        <v>0</v>
      </c>
      <c r="Y18" s="95">
        <f>SUM(เข้มแข็ง!D16)</f>
        <v>0</v>
      </c>
      <c r="Z18" s="94">
        <f>SUM(ศาสนา!D17)</f>
        <v>10000</v>
      </c>
      <c r="AA18" s="95">
        <f>SUM(โยธา!D16)</f>
        <v>0</v>
      </c>
      <c r="AB18" s="95">
        <f>SUM(เกษตร!D15)</f>
        <v>0</v>
      </c>
      <c r="AC18" s="95">
        <f>SUM(พาณิชย์!D16)</f>
        <v>0</v>
      </c>
    </row>
    <row r="19" spans="1:29" s="90" customFormat="1" ht="15" thickBot="1">
      <c r="A19" s="98" t="s">
        <v>6</v>
      </c>
      <c r="B19" s="141">
        <f>SUM(B8:B18)</f>
        <v>53946700</v>
      </c>
      <c r="C19" s="99">
        <f>SUM(C8:C18)</f>
        <v>21174452.880000003</v>
      </c>
      <c r="D19" s="99">
        <f>SUM(D8:D18)</f>
        <v>28000</v>
      </c>
      <c r="E19" s="147">
        <f aca="true" t="shared" si="2" ref="E19:Q19">SUM(E8:E18)</f>
        <v>21202452.880000003</v>
      </c>
      <c r="F19" s="154">
        <f t="shared" si="2"/>
        <v>6036292.18</v>
      </c>
      <c r="G19" s="118">
        <f t="shared" si="2"/>
        <v>402886</v>
      </c>
      <c r="H19" s="118">
        <f t="shared" si="2"/>
        <v>3732259.18</v>
      </c>
      <c r="I19" s="118">
        <f>SUM(I8:I18)</f>
        <v>127639.5</v>
      </c>
      <c r="J19" s="118">
        <f t="shared" si="2"/>
        <v>365825</v>
      </c>
      <c r="K19" s="118">
        <f t="shared" si="2"/>
        <v>785962</v>
      </c>
      <c r="L19" s="118">
        <f t="shared" si="2"/>
        <v>0</v>
      </c>
      <c r="M19" s="118">
        <f t="shared" si="2"/>
        <v>10000</v>
      </c>
      <c r="N19" s="167">
        <f t="shared" si="2"/>
        <v>1389500</v>
      </c>
      <c r="O19" s="118">
        <f t="shared" si="2"/>
        <v>123840</v>
      </c>
      <c r="P19" s="118">
        <f t="shared" si="2"/>
        <v>0</v>
      </c>
      <c r="Q19" s="154">
        <f t="shared" si="2"/>
        <v>8228249.02</v>
      </c>
      <c r="R19" s="134">
        <f>SUM(R8:R18)</f>
        <v>17347544</v>
      </c>
      <c r="S19" s="134">
        <f aca="true" t="shared" si="3" ref="S19:AC19">SUM(S8:S18)</f>
        <v>14181444</v>
      </c>
      <c r="T19" s="134">
        <f t="shared" si="3"/>
        <v>1054420</v>
      </c>
      <c r="U19" s="134">
        <f t="shared" si="3"/>
        <v>8892682</v>
      </c>
      <c r="V19" s="134">
        <f t="shared" si="3"/>
        <v>1713728</v>
      </c>
      <c r="W19" s="134">
        <f t="shared" si="3"/>
        <v>1078860</v>
      </c>
      <c r="X19" s="134">
        <f t="shared" si="3"/>
        <v>2287220</v>
      </c>
      <c r="Y19" s="134">
        <f t="shared" si="3"/>
        <v>110000</v>
      </c>
      <c r="Z19" s="134">
        <f t="shared" si="3"/>
        <v>560000</v>
      </c>
      <c r="AA19" s="134">
        <f t="shared" si="3"/>
        <v>5950000</v>
      </c>
      <c r="AB19" s="134">
        <f t="shared" si="3"/>
        <v>755802</v>
      </c>
      <c r="AC19" s="134">
        <f t="shared" si="3"/>
        <v>15000</v>
      </c>
    </row>
    <row r="20" spans="1:18" ht="15.75" customHeight="1" thickTop="1">
      <c r="A20" s="100" t="s">
        <v>123</v>
      </c>
      <c r="B20" s="138"/>
      <c r="C20" s="149"/>
      <c r="D20" s="101"/>
      <c r="E20" s="149"/>
      <c r="F20" s="9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90"/>
    </row>
    <row r="21" spans="1:18" ht="15.75" customHeight="1">
      <c r="A21" s="103" t="s">
        <v>159</v>
      </c>
      <c r="B21" s="139">
        <v>303000</v>
      </c>
      <c r="C21" s="150">
        <v>260844.64</v>
      </c>
      <c r="D21" s="104">
        <v>0</v>
      </c>
      <c r="E21" s="150">
        <f>SUM(C21:D21)</f>
        <v>260844.64</v>
      </c>
      <c r="F21" s="9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90"/>
    </row>
    <row r="22" spans="1:18" ht="15.75" customHeight="1">
      <c r="A22" s="103" t="s">
        <v>160</v>
      </c>
      <c r="B22" s="139">
        <v>66700</v>
      </c>
      <c r="C22" s="150">
        <v>23839.5</v>
      </c>
      <c r="D22" s="104">
        <v>0</v>
      </c>
      <c r="E22" s="150">
        <f aca="true" t="shared" si="4" ref="E22:E29">SUM(C22:D22)</f>
        <v>23839.5</v>
      </c>
      <c r="F22" s="9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90"/>
    </row>
    <row r="23" spans="1:18" ht="15.75" customHeight="1">
      <c r="A23" s="103" t="s">
        <v>161</v>
      </c>
      <c r="B23" s="139">
        <v>266000</v>
      </c>
      <c r="C23" s="150">
        <v>100032.32</v>
      </c>
      <c r="D23" s="104">
        <v>0</v>
      </c>
      <c r="E23" s="150">
        <f t="shared" si="4"/>
        <v>100032.32</v>
      </c>
      <c r="F23" s="91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90"/>
    </row>
    <row r="24" spans="1:18" ht="15.75" customHeight="1">
      <c r="A24" s="103" t="s">
        <v>162</v>
      </c>
      <c r="B24" s="139">
        <v>20000</v>
      </c>
      <c r="C24" s="150">
        <v>0</v>
      </c>
      <c r="D24" s="104">
        <v>0</v>
      </c>
      <c r="E24" s="150">
        <f t="shared" si="4"/>
        <v>0</v>
      </c>
      <c r="F24" s="9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90"/>
    </row>
    <row r="25" spans="1:18" ht="15.75" customHeight="1">
      <c r="A25" s="103" t="s">
        <v>163</v>
      </c>
      <c r="B25" s="139">
        <v>130000</v>
      </c>
      <c r="C25" s="150">
        <v>100211.1</v>
      </c>
      <c r="D25" s="104">
        <v>0</v>
      </c>
      <c r="E25" s="150">
        <f t="shared" si="4"/>
        <v>100211.1</v>
      </c>
      <c r="F25" s="91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90"/>
    </row>
    <row r="26" spans="1:18" ht="15.75" customHeight="1">
      <c r="A26" s="103" t="s">
        <v>164</v>
      </c>
      <c r="B26" s="139">
        <v>3000</v>
      </c>
      <c r="C26" s="150">
        <v>0</v>
      </c>
      <c r="D26" s="104">
        <v>0</v>
      </c>
      <c r="E26" s="150">
        <f t="shared" si="4"/>
        <v>0</v>
      </c>
      <c r="F26" s="91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90"/>
    </row>
    <row r="27" spans="1:18" ht="15.75" customHeight="1">
      <c r="A27" s="103" t="s">
        <v>165</v>
      </c>
      <c r="B27" s="139">
        <v>20180000</v>
      </c>
      <c r="C27" s="150">
        <v>11025977.97</v>
      </c>
      <c r="D27" s="104">
        <v>0</v>
      </c>
      <c r="E27" s="150">
        <f t="shared" si="4"/>
        <v>11025977.97</v>
      </c>
      <c r="F27" s="91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90"/>
    </row>
    <row r="28" spans="1:18" ht="15.75" customHeight="1">
      <c r="A28" s="103" t="s">
        <v>166</v>
      </c>
      <c r="B28" s="139">
        <v>32978000</v>
      </c>
      <c r="C28" s="150">
        <v>20685461</v>
      </c>
      <c r="D28" s="104">
        <v>0</v>
      </c>
      <c r="E28" s="150">
        <f t="shared" si="4"/>
        <v>20685461</v>
      </c>
      <c r="F28" s="91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90"/>
    </row>
    <row r="29" spans="1:18" ht="15.75" customHeight="1">
      <c r="A29" s="106" t="s">
        <v>158</v>
      </c>
      <c r="B29" s="142">
        <v>0</v>
      </c>
      <c r="C29" s="107">
        <v>0</v>
      </c>
      <c r="D29" s="105">
        <v>28000</v>
      </c>
      <c r="E29" s="150">
        <f t="shared" si="4"/>
        <v>28000</v>
      </c>
      <c r="F29" s="91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90"/>
    </row>
    <row r="30" spans="1:18" ht="15.75" customHeight="1" thickBot="1">
      <c r="A30" s="116" t="s">
        <v>124</v>
      </c>
      <c r="B30" s="109">
        <f>SUM(B21:B29)</f>
        <v>53946700</v>
      </c>
      <c r="C30" s="108">
        <f>SUM(C21:C29)</f>
        <v>32196366.53</v>
      </c>
      <c r="D30" s="108">
        <f>SUM(D21:D29)</f>
        <v>28000</v>
      </c>
      <c r="E30" s="148">
        <f>SUM(E21:E29)</f>
        <v>32224366.53</v>
      </c>
      <c r="F30" s="110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90"/>
    </row>
    <row r="31" spans="1:18" s="78" customFormat="1" ht="15.75" customHeight="1" thickTop="1">
      <c r="A31" s="112" t="s">
        <v>127</v>
      </c>
      <c r="B31" s="90"/>
      <c r="C31" s="90"/>
      <c r="D31" s="90"/>
      <c r="E31" s="113">
        <f>SUM(E30-E19)</f>
        <v>11021913.649999999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s="78" customFormat="1" ht="15.75" customHeight="1">
      <c r="A32" s="90"/>
      <c r="B32" s="90"/>
      <c r="C32" s="163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78" customFormat="1" ht="15.75" customHeight="1">
      <c r="A33" s="90"/>
      <c r="B33" s="90"/>
      <c r="C33" s="90"/>
      <c r="D33" s="90"/>
      <c r="E33" s="90"/>
      <c r="F33" s="90"/>
      <c r="G33" s="189"/>
      <c r="H33" s="189"/>
      <c r="I33" s="189"/>
      <c r="J33" s="189"/>
      <c r="K33" s="189"/>
      <c r="L33" s="189"/>
      <c r="M33" s="114"/>
      <c r="N33" s="189"/>
      <c r="O33" s="189"/>
      <c r="P33" s="189"/>
      <c r="Q33" s="90"/>
      <c r="R33" s="90"/>
    </row>
    <row r="34" spans="1:19" s="78" customFormat="1" ht="15.75" customHeight="1">
      <c r="A34" s="79"/>
      <c r="B34" s="190"/>
      <c r="C34" s="190"/>
      <c r="D34" s="190"/>
      <c r="E34" s="164"/>
      <c r="F34" s="164"/>
      <c r="G34" s="164"/>
      <c r="H34" s="164"/>
      <c r="I34" s="164"/>
      <c r="J34" s="164"/>
      <c r="K34" s="164"/>
      <c r="L34" s="190"/>
      <c r="M34" s="190"/>
      <c r="N34" s="190"/>
      <c r="O34" s="79"/>
      <c r="P34" s="79"/>
      <c r="Q34" s="79"/>
      <c r="R34" s="79"/>
      <c r="S34" s="79"/>
    </row>
    <row r="35" spans="1:19" s="78" customFormat="1" ht="15.75" customHeight="1">
      <c r="A35" s="79"/>
      <c r="B35" s="190"/>
      <c r="C35" s="190"/>
      <c r="D35" s="190"/>
      <c r="E35" s="79"/>
      <c r="F35" s="79"/>
      <c r="G35" s="79"/>
      <c r="H35" s="190"/>
      <c r="I35" s="190"/>
      <c r="J35" s="79"/>
      <c r="K35" s="79"/>
      <c r="L35" s="190"/>
      <c r="M35" s="190"/>
      <c r="N35" s="190"/>
      <c r="O35" s="79"/>
      <c r="P35" s="79"/>
      <c r="Q35" s="79"/>
      <c r="R35" s="79"/>
      <c r="S35" s="79"/>
    </row>
    <row r="36" spans="1:19" s="78" customFormat="1" ht="39.75">
      <c r="A36" s="79"/>
      <c r="B36" s="190"/>
      <c r="C36" s="190"/>
      <c r="D36" s="190"/>
      <c r="E36" s="79"/>
      <c r="F36" s="79"/>
      <c r="G36" s="79"/>
      <c r="H36" s="190"/>
      <c r="I36" s="190"/>
      <c r="J36" s="79"/>
      <c r="K36" s="79"/>
      <c r="L36" s="190"/>
      <c r="M36" s="190"/>
      <c r="N36" s="190"/>
      <c r="O36" s="79"/>
      <c r="P36" s="79"/>
      <c r="Q36" s="166" t="s">
        <v>203</v>
      </c>
      <c r="R36" s="79"/>
      <c r="S36" s="79"/>
    </row>
    <row r="37" spans="1:19" s="78" customFormat="1" ht="18">
      <c r="A37" s="79"/>
      <c r="B37" s="190"/>
      <c r="C37" s="190"/>
      <c r="D37" s="190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1:18" s="78" customFormat="1" ht="18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</row>
    <row r="39" spans="1:18" s="78" customFormat="1" ht="18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</row>
    <row r="40" spans="1:18" s="78" customFormat="1" ht="18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</row>
    <row r="41" spans="1:18" s="78" customFormat="1" ht="18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</row>
    <row r="42" spans="1:18" s="78" customFormat="1" ht="18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18" s="78" customFormat="1" ht="18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  <row r="44" spans="1:18" s="78" customFormat="1" ht="18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s="78" customFormat="1" ht="18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1:18" s="78" customFormat="1" ht="18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1:18" s="78" customFormat="1" ht="18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18" s="78" customFormat="1" ht="18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</row>
    <row r="49" spans="1:18" s="78" customFormat="1" ht="18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</row>
    <row r="50" spans="1:18" s="78" customFormat="1" ht="18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1:18" s="78" customFormat="1" ht="18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1:18" s="78" customFormat="1" ht="18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</row>
    <row r="53" spans="1:18" s="78" customFormat="1" ht="18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</row>
    <row r="54" spans="1:18" s="78" customFormat="1" ht="18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 s="78" customFormat="1" ht="18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</row>
    <row r="56" spans="1:18" s="78" customFormat="1" ht="18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</row>
    <row r="57" spans="1:18" s="78" customFormat="1" ht="18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</row>
    <row r="58" spans="1:18" s="78" customFormat="1" ht="18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</row>
    <row r="59" spans="1:18" s="78" customFormat="1" ht="18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</row>
    <row r="60" spans="1:18" s="78" customFormat="1" ht="18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</row>
    <row r="61" spans="1:18" s="78" customFormat="1" ht="18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</row>
  </sheetData>
  <sheetProtection/>
  <mergeCells count="15">
    <mergeCell ref="L35:N35"/>
    <mergeCell ref="L36:N36"/>
    <mergeCell ref="B34:D34"/>
    <mergeCell ref="B35:D35"/>
    <mergeCell ref="B36:D36"/>
    <mergeCell ref="B37:D37"/>
    <mergeCell ref="H35:I35"/>
    <mergeCell ref="H36:I36"/>
    <mergeCell ref="L34:N34"/>
    <mergeCell ref="A1:Q1"/>
    <mergeCell ref="A2:Q2"/>
    <mergeCell ref="A3:Q3"/>
    <mergeCell ref="G33:I33"/>
    <mergeCell ref="J33:L33"/>
    <mergeCell ref="N33:P33"/>
  </mergeCells>
  <printOptions/>
  <pageMargins left="0.31971153846153844" right="0.15865384615384615" top="0.6774839743589743" bottom="0.1141826923076923" header="0.25" footer="0.18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61"/>
  <sheetViews>
    <sheetView view="pageLayout" zoomScale="130" zoomScaleNormal="130" zoomScalePageLayoutView="130" workbookViewId="0" topLeftCell="M22">
      <selection activeCell="Q40" sqref="Q40"/>
    </sheetView>
  </sheetViews>
  <sheetFormatPr defaultColWidth="9.140625" defaultRowHeight="15"/>
  <cols>
    <col min="1" max="1" width="18.421875" style="79" customWidth="1"/>
    <col min="2" max="2" width="8.7109375" style="79" customWidth="1"/>
    <col min="3" max="3" width="8.8515625" style="79" customWidth="1"/>
    <col min="4" max="4" width="9.28125" style="79" customWidth="1"/>
    <col min="5" max="6" width="8.7109375" style="79" customWidth="1"/>
    <col min="7" max="7" width="9.00390625" style="79" customWidth="1"/>
    <col min="8" max="8" width="9.421875" style="79" customWidth="1"/>
    <col min="9" max="10" width="9.140625" style="79" customWidth="1"/>
    <col min="11" max="11" width="8.7109375" style="79" customWidth="1"/>
    <col min="12" max="12" width="9.421875" style="79" customWidth="1"/>
    <col min="13" max="13" width="8.140625" style="79" customWidth="1"/>
    <col min="14" max="14" width="9.421875" style="79" customWidth="1"/>
    <col min="15" max="15" width="10.421875" style="79" customWidth="1"/>
    <col min="16" max="17" width="8.421875" style="79" customWidth="1"/>
    <col min="18" max="18" width="9.140625" style="79" customWidth="1"/>
    <col min="19" max="19" width="9.00390625" style="79" customWidth="1"/>
    <col min="20" max="20" width="10.28125" style="78" customWidth="1"/>
    <col min="21" max="21" width="9.7109375" style="78" customWidth="1"/>
    <col min="22" max="22" width="10.00390625" style="78" customWidth="1"/>
    <col min="23" max="23" width="9.57421875" style="78" customWidth="1"/>
    <col min="24" max="24" width="10.421875" style="78" customWidth="1"/>
    <col min="25" max="25" width="10.28125" style="78" customWidth="1"/>
    <col min="26" max="26" width="10.8515625" style="78" customWidth="1"/>
    <col min="27" max="27" width="10.28125" style="78" customWidth="1"/>
    <col min="28" max="28" width="10.421875" style="78" customWidth="1"/>
    <col min="29" max="29" width="8.57421875" style="78" customWidth="1"/>
    <col min="30" max="30" width="9.57421875" style="78" customWidth="1"/>
    <col min="31" max="16384" width="9.00390625" style="79" customWidth="1"/>
  </cols>
  <sheetData>
    <row r="1" spans="1:19" ht="20.25">
      <c r="A1" s="187" t="s">
        <v>117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78"/>
    </row>
    <row r="2" spans="1:19" ht="17.25" customHeight="1">
      <c r="A2" s="187" t="s">
        <v>129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78"/>
    </row>
    <row r="3" spans="1:19" ht="17.25" customHeight="1">
      <c r="A3" s="188" t="s">
        <v>186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78"/>
    </row>
    <row r="4" spans="1:30" s="90" customFormat="1" ht="14.25">
      <c r="A4" s="121"/>
      <c r="B4" s="80"/>
      <c r="C4" s="80" t="s">
        <v>6</v>
      </c>
      <c r="D4" s="151" t="s">
        <v>147</v>
      </c>
      <c r="E4" s="80" t="s">
        <v>91</v>
      </c>
      <c r="F4" s="80"/>
      <c r="G4" s="80" t="s">
        <v>56</v>
      </c>
      <c r="H4" s="81" t="s">
        <v>118</v>
      </c>
      <c r="I4" s="80" t="s">
        <v>37</v>
      </c>
      <c r="J4" s="81" t="s">
        <v>45</v>
      </c>
      <c r="K4" s="80" t="s">
        <v>98</v>
      </c>
      <c r="L4" s="81" t="s">
        <v>111</v>
      </c>
      <c r="M4" s="80" t="s">
        <v>100</v>
      </c>
      <c r="N4" s="81" t="s">
        <v>103</v>
      </c>
      <c r="O4" s="80" t="s">
        <v>106</v>
      </c>
      <c r="P4" s="80" t="s">
        <v>109</v>
      </c>
      <c r="Q4" s="80" t="s">
        <v>109</v>
      </c>
      <c r="R4" s="122"/>
      <c r="S4" s="123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s="90" customFormat="1" ht="12.75" customHeight="1">
      <c r="A5" s="124" t="s">
        <v>119</v>
      </c>
      <c r="B5" s="82" t="s">
        <v>4</v>
      </c>
      <c r="C5" s="82" t="s">
        <v>146</v>
      </c>
      <c r="D5" s="152" t="s">
        <v>148</v>
      </c>
      <c r="E5" s="82" t="s">
        <v>167</v>
      </c>
      <c r="F5" s="82" t="s">
        <v>6</v>
      </c>
      <c r="G5" s="82" t="s">
        <v>94</v>
      </c>
      <c r="H5" s="83" t="s">
        <v>97</v>
      </c>
      <c r="I5" s="82"/>
      <c r="J5" s="83"/>
      <c r="K5" s="82" t="s">
        <v>99</v>
      </c>
      <c r="L5" s="83" t="s">
        <v>112</v>
      </c>
      <c r="M5" s="82" t="s">
        <v>120</v>
      </c>
      <c r="N5" s="83" t="s">
        <v>72</v>
      </c>
      <c r="O5" s="82" t="s">
        <v>107</v>
      </c>
      <c r="P5" s="82" t="s">
        <v>121</v>
      </c>
      <c r="Q5" s="82" t="s">
        <v>122</v>
      </c>
      <c r="R5" s="125" t="s">
        <v>5</v>
      </c>
      <c r="S5" s="123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1:30" s="90" customFormat="1" ht="12" customHeight="1">
      <c r="A6" s="126"/>
      <c r="B6" s="96"/>
      <c r="C6" s="84" t="s">
        <v>7</v>
      </c>
      <c r="D6" s="153" t="s">
        <v>149</v>
      </c>
      <c r="E6" s="84" t="s">
        <v>168</v>
      </c>
      <c r="F6" s="96"/>
      <c r="G6" s="127"/>
      <c r="H6" s="128"/>
      <c r="I6" s="127"/>
      <c r="J6" s="128"/>
      <c r="K6" s="127"/>
      <c r="L6" s="128"/>
      <c r="M6" s="84" t="s">
        <v>112</v>
      </c>
      <c r="N6" s="85" t="s">
        <v>73</v>
      </c>
      <c r="O6" s="84"/>
      <c r="P6" s="84"/>
      <c r="Q6" s="84"/>
      <c r="R6" s="129"/>
      <c r="S6" s="123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s="90" customFormat="1" ht="14.25">
      <c r="A7" s="86" t="s">
        <v>91</v>
      </c>
      <c r="B7" s="117"/>
      <c r="C7" s="86"/>
      <c r="D7" s="86"/>
      <c r="E7" s="86"/>
      <c r="F7" s="86"/>
      <c r="G7" s="87"/>
      <c r="H7" s="88"/>
      <c r="I7" s="87"/>
      <c r="J7" s="88"/>
      <c r="K7" s="87"/>
      <c r="L7" s="88"/>
      <c r="M7" s="87"/>
      <c r="N7" s="88"/>
      <c r="O7" s="87"/>
      <c r="P7" s="88"/>
      <c r="Q7" s="87"/>
      <c r="R7" s="87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</row>
    <row r="8" spans="1:30" s="90" customFormat="1" ht="14.25">
      <c r="A8" s="91" t="s">
        <v>154</v>
      </c>
      <c r="B8" s="93">
        <f>SUM(จ่ายจากรายรับ!B8)</f>
        <v>17347544</v>
      </c>
      <c r="C8" s="92">
        <f>SUM(จ่ายจากรายรับ!E8)</f>
        <v>8228249.02</v>
      </c>
      <c r="D8" s="92">
        <f>SUM(แผนงานรวม!N27)</f>
        <v>0</v>
      </c>
      <c r="E8" s="92">
        <v>143200</v>
      </c>
      <c r="F8" s="92">
        <f>SUM(G8:R8)</f>
        <v>8371449.02</v>
      </c>
      <c r="G8" s="92">
        <v>0</v>
      </c>
      <c r="H8" s="93">
        <v>0</v>
      </c>
      <c r="I8" s="92">
        <v>0</v>
      </c>
      <c r="J8" s="93">
        <v>0</v>
      </c>
      <c r="K8" s="92">
        <v>0</v>
      </c>
      <c r="L8" s="93">
        <v>0</v>
      </c>
      <c r="M8" s="92">
        <v>0</v>
      </c>
      <c r="N8" s="93">
        <v>0</v>
      </c>
      <c r="O8" s="92">
        <v>0</v>
      </c>
      <c r="P8" s="93">
        <v>0</v>
      </c>
      <c r="Q8" s="92">
        <v>0</v>
      </c>
      <c r="R8" s="92">
        <f>SUM(งบกลาง!F18,+E8)</f>
        <v>8371449.02</v>
      </c>
      <c r="S8" s="89"/>
      <c r="T8" s="94">
        <f>'[1]งานบริหารทั่วไป'!B5</f>
        <v>0</v>
      </c>
      <c r="U8" s="94">
        <f>'[1]รักษาความสงบภายใน'!B6</f>
        <v>0</v>
      </c>
      <c r="V8" s="94">
        <f>'[1]การศึกษา'!B6</f>
        <v>0</v>
      </c>
      <c r="W8" s="94">
        <f>'[1]สาธารณสุข'!B6</f>
        <v>0</v>
      </c>
      <c r="X8" s="95">
        <f>'[1]สังคมสงเคราะห์'!B6</f>
        <v>0</v>
      </c>
      <c r="Y8" s="94">
        <f>'[1]เคหะ'!B6</f>
        <v>0</v>
      </c>
      <c r="Z8" s="95">
        <f>'[1]เข้มแข็ง'!B6</f>
        <v>0</v>
      </c>
      <c r="AA8" s="94">
        <f>'[1]ศาสนา'!B6</f>
        <v>0</v>
      </c>
      <c r="AB8" s="95">
        <f>'[1]เกษตร'!B6</f>
        <v>0</v>
      </c>
      <c r="AC8" s="95">
        <f>'[1]พาณิชย์'!B6</f>
        <v>0</v>
      </c>
      <c r="AD8" s="95">
        <f>SUM(งบกลาง!D5)</f>
        <v>17347544</v>
      </c>
    </row>
    <row r="9" spans="1:30" s="90" customFormat="1" ht="14.25">
      <c r="A9" s="91" t="s">
        <v>128</v>
      </c>
      <c r="B9" s="93">
        <f>SUM(จ่ายจากรายรับ!B9)</f>
        <v>2624640</v>
      </c>
      <c r="C9" s="92">
        <f>SUM(จ่ายจากรายรับ!E9)</f>
        <v>1312320</v>
      </c>
      <c r="D9" s="92">
        <v>0</v>
      </c>
      <c r="E9" s="92">
        <f>SUM(เงินสะสม!L9)</f>
        <v>0</v>
      </c>
      <c r="F9" s="92">
        <f aca="true" t="shared" si="0" ref="F9:F18">SUM(G9:R9)</f>
        <v>1312320</v>
      </c>
      <c r="G9" s="92">
        <f>SUM(แผนงานรวม!D9)</f>
        <v>1312320</v>
      </c>
      <c r="H9" s="93">
        <v>0</v>
      </c>
      <c r="I9" s="92">
        <v>0</v>
      </c>
      <c r="J9" s="93">
        <v>0</v>
      </c>
      <c r="K9" s="92">
        <v>0</v>
      </c>
      <c r="L9" s="93">
        <v>0</v>
      </c>
      <c r="M9" s="92">
        <v>0</v>
      </c>
      <c r="N9" s="93">
        <v>0</v>
      </c>
      <c r="O9" s="92">
        <v>0</v>
      </c>
      <c r="P9" s="93">
        <v>0</v>
      </c>
      <c r="Q9" s="92">
        <v>0</v>
      </c>
      <c r="R9" s="92">
        <v>0</v>
      </c>
      <c r="S9" s="89"/>
      <c r="T9" s="94">
        <f>SUM(บริหารทั่วไป!D6)</f>
        <v>2624640</v>
      </c>
      <c r="U9" s="94"/>
      <c r="V9" s="94"/>
      <c r="W9" s="94"/>
      <c r="X9" s="95"/>
      <c r="Y9" s="94"/>
      <c r="Z9" s="95"/>
      <c r="AA9" s="94"/>
      <c r="AB9" s="95"/>
      <c r="AC9" s="95"/>
      <c r="AD9" s="95"/>
    </row>
    <row r="10" spans="1:30" s="90" customFormat="1" ht="14.25">
      <c r="A10" s="91" t="s">
        <v>151</v>
      </c>
      <c r="B10" s="93">
        <f>SUM(จ่ายจากรายรับ!B10)</f>
        <v>15723924</v>
      </c>
      <c r="C10" s="92">
        <f>SUM(จ่ายจากรายรับ!E10)</f>
        <v>6177936</v>
      </c>
      <c r="D10" s="92">
        <f>SUM(แผนงานรวม!N11)</f>
        <v>0</v>
      </c>
      <c r="E10" s="92">
        <f>SUM(เงินสะสม!L10)</f>
        <v>0</v>
      </c>
      <c r="F10" s="92">
        <f>SUM(G10:R10)</f>
        <v>6177936</v>
      </c>
      <c r="G10" s="92">
        <f>SUM(แผนงานรวม!D10)</f>
        <v>3161531</v>
      </c>
      <c r="H10" s="93">
        <f>SUM(แผนงานรวม!E10)</f>
        <v>259710</v>
      </c>
      <c r="I10" s="92">
        <f>SUM(แผนงานรวม!F10:F11)</f>
        <v>1570350</v>
      </c>
      <c r="J10" s="92">
        <f>SUM(แผนงานรวม!G10:G11)</f>
        <v>79710</v>
      </c>
      <c r="K10" s="92">
        <f>SUM(แผนงานรวม!H10:H11)</f>
        <v>295495</v>
      </c>
      <c r="L10" s="92">
        <f>SUM(แผนงานรวม!I10:I11)</f>
        <v>731430</v>
      </c>
      <c r="M10" s="92">
        <f>SUM(แผนงานรวม!J10:J11)</f>
        <v>0</v>
      </c>
      <c r="N10" s="92">
        <f>SUM(แผนงานรวม!K10:K11)</f>
        <v>0</v>
      </c>
      <c r="O10" s="92">
        <f>SUM(แผนงานรวม!L10:L11)</f>
        <v>0</v>
      </c>
      <c r="P10" s="92">
        <f>SUM(แผนงานรวม!M10:M11)</f>
        <v>79710</v>
      </c>
      <c r="Q10" s="92">
        <v>0</v>
      </c>
      <c r="R10" s="92">
        <f>'[1]งบกลาง'!C7</f>
        <v>0</v>
      </c>
      <c r="S10" s="89"/>
      <c r="T10" s="94">
        <f>SUM(บริหารทั่วไป!D7)</f>
        <v>7429404</v>
      </c>
      <c r="U10" s="94">
        <f>'[1]รักษาความสงบภายใน'!B7</f>
        <v>176220</v>
      </c>
      <c r="V10" s="94">
        <f>'[1]การศึกษา'!B7</f>
        <v>486500</v>
      </c>
      <c r="W10" s="94">
        <f>'[1]สาธารณสุข'!B7</f>
        <v>184045</v>
      </c>
      <c r="X10" s="95">
        <f>'[1]สังคมสงเคราะห์'!B7</f>
        <v>439800</v>
      </c>
      <c r="Y10" s="94">
        <f>'[1]เคหะ'!B7</f>
        <v>782000</v>
      </c>
      <c r="Z10" s="95">
        <f>'[1]เข้มแข็ง'!B7</f>
        <v>0</v>
      </c>
      <c r="AA10" s="94">
        <f>'[1]ศาสนา'!B7</f>
        <v>0</v>
      </c>
      <c r="AB10" s="95">
        <f>'[1]เกษตร'!B7</f>
        <v>290000</v>
      </c>
      <c r="AC10" s="95">
        <f>'[1]พาณิชย์'!B7</f>
        <v>0</v>
      </c>
      <c r="AD10" s="95">
        <f>'[1]งบกลาง'!B7</f>
        <v>0</v>
      </c>
    </row>
    <row r="11" spans="1:30" s="90" customFormat="1" ht="14.25">
      <c r="A11" s="91" t="s">
        <v>18</v>
      </c>
      <c r="B11" s="93">
        <f>SUM(จ่ายจากรายรับ!B11)</f>
        <v>507000</v>
      </c>
      <c r="C11" s="92">
        <f>SUM(จ่ายจากรายรับ!E11)</f>
        <v>120000</v>
      </c>
      <c r="D11" s="92">
        <v>0</v>
      </c>
      <c r="E11" s="92">
        <f>SUM(เงินสะสม!L11)</f>
        <v>0</v>
      </c>
      <c r="F11" s="92">
        <f t="shared" si="0"/>
        <v>120000</v>
      </c>
      <c r="G11" s="92">
        <f>SUM(แผนงานรวม!D12)</f>
        <v>90000</v>
      </c>
      <c r="H11" s="93">
        <f>SUM(แผนงานรวม!E12)</f>
        <v>0</v>
      </c>
      <c r="I11" s="92">
        <f>SUM(แผนงานรวม!F12)</f>
        <v>18000</v>
      </c>
      <c r="J11" s="92">
        <f>SUM(แผนงานรวม!G12)</f>
        <v>0</v>
      </c>
      <c r="K11" s="92">
        <f>SUM(แผนงานรวม!H12)</f>
        <v>12000</v>
      </c>
      <c r="L11" s="92">
        <f>SUM(แผนงานรวม!I12)</f>
        <v>0</v>
      </c>
      <c r="M11" s="92">
        <f>SUM(แผนงานรวม!J12)</f>
        <v>0</v>
      </c>
      <c r="N11" s="92">
        <f>SUM(แผนงานรวม!K12)</f>
        <v>0</v>
      </c>
      <c r="O11" s="92">
        <f>SUM(แผนงานรวม!L12)</f>
        <v>0</v>
      </c>
      <c r="P11" s="92">
        <f>SUM(แผนงานรวม!M12)</f>
        <v>0</v>
      </c>
      <c r="Q11" s="92">
        <v>0</v>
      </c>
      <c r="R11" s="92">
        <f>'[1]งบกลาง'!C10</f>
        <v>0</v>
      </c>
      <c r="S11" s="89"/>
      <c r="T11" s="94">
        <f>'[1]งานบริหารทั่วไป'!B9</f>
        <v>453100</v>
      </c>
      <c r="U11" s="94">
        <f>'[1]รักษาความสงบภายใน'!B10</f>
        <v>54900</v>
      </c>
      <c r="V11" s="94">
        <f>'[1]การศึกษา'!B10</f>
        <v>41000</v>
      </c>
      <c r="W11" s="94">
        <f>'[1]สาธารณสุข'!B10</f>
        <v>11000</v>
      </c>
      <c r="X11" s="95">
        <f>'[1]สังคมสงเคราะห์'!B10</f>
        <v>52000</v>
      </c>
      <c r="Y11" s="94">
        <f>'[1]เคหะ'!B10</f>
        <v>57500</v>
      </c>
      <c r="Z11" s="95">
        <f>'[1]เข้มแข็ง'!B10</f>
        <v>0</v>
      </c>
      <c r="AA11" s="94">
        <f>'[1]ศาสนา'!B10</f>
        <v>0</v>
      </c>
      <c r="AB11" s="95">
        <f>'[1]เกษตร'!B10</f>
        <v>10520</v>
      </c>
      <c r="AC11" s="95">
        <f>'[1]พาณิชย์'!B10</f>
        <v>0</v>
      </c>
      <c r="AD11" s="95">
        <f>'[1]งบกลาง'!B10</f>
        <v>0</v>
      </c>
    </row>
    <row r="12" spans="1:30" s="90" customFormat="1" ht="14.25">
      <c r="A12" s="91" t="s">
        <v>152</v>
      </c>
      <c r="B12" s="93">
        <f>SUM(จ่ายจากรายรับ!B12)</f>
        <v>6531190</v>
      </c>
      <c r="C12" s="92">
        <f>SUM(จ่ายจากรายรับ!E12)</f>
        <v>2137732.51</v>
      </c>
      <c r="D12" s="92">
        <f>SUM(แผนงานรวม!N14)</f>
        <v>0</v>
      </c>
      <c r="E12" s="92">
        <f>SUM(เงินสะสม!L12)</f>
        <v>0</v>
      </c>
      <c r="F12" s="92">
        <f t="shared" si="0"/>
        <v>2137732.51</v>
      </c>
      <c r="G12" s="92">
        <f>SUM(แผนงานรวม!D13)</f>
        <v>808979.01</v>
      </c>
      <c r="H12" s="93">
        <f>SUM(แผนงานรวม!E13)</f>
        <v>143176</v>
      </c>
      <c r="I12" s="92">
        <f>SUM(แผนงานรวม!F13:F14)</f>
        <v>805356</v>
      </c>
      <c r="J12" s="92">
        <f>SUM(แผนงานรวม!G13:G14)</f>
        <v>47929.5</v>
      </c>
      <c r="K12" s="92">
        <f>SUM(แผนงานรวม!H13:H14)</f>
        <v>44130</v>
      </c>
      <c r="L12" s="92">
        <f>SUM(แผนงานรวม!I13:I14)</f>
        <v>38532</v>
      </c>
      <c r="M12" s="92">
        <f>SUM(แผนงานรวม!J13:J14)</f>
        <v>0</v>
      </c>
      <c r="N12" s="92">
        <f>SUM(แผนงานรวม!K13:K14)</f>
        <v>0</v>
      </c>
      <c r="O12" s="92">
        <f>SUM(แผนงานรวม!L13:L14)</f>
        <v>205500</v>
      </c>
      <c r="P12" s="92">
        <f>SUM(แผนงานรวม!M13:M14)</f>
        <v>44130</v>
      </c>
      <c r="Q12" s="92">
        <v>0</v>
      </c>
      <c r="R12" s="92">
        <f>'[1]งบกลาง'!C11</f>
        <v>0</v>
      </c>
      <c r="S12" s="89"/>
      <c r="T12" s="94">
        <f>'[1]งานบริหารทั่วไป'!B10</f>
        <v>1597900</v>
      </c>
      <c r="U12" s="94">
        <f>'[1]รักษาความสงบภายใน'!B11</f>
        <v>433000</v>
      </c>
      <c r="V12" s="94">
        <f>'[1]การศึกษา'!B11</f>
        <v>1262400</v>
      </c>
      <c r="W12" s="94">
        <f>'[1]สาธารณสุข'!B11</f>
        <v>68000</v>
      </c>
      <c r="X12" s="95">
        <f>'[1]สังคมสงเคราะห์'!B11</f>
        <v>165000</v>
      </c>
      <c r="Y12" s="94">
        <f>'[1]เคหะ'!B11</f>
        <v>1350000</v>
      </c>
      <c r="Z12" s="95">
        <f>'[1]เข้มแข็ง'!B11</f>
        <v>269000</v>
      </c>
      <c r="AA12" s="94">
        <f>'[1]ศาสนา'!B11</f>
        <v>250000</v>
      </c>
      <c r="AB12" s="95">
        <f>'[1]เกษตร'!B11</f>
        <v>370280</v>
      </c>
      <c r="AC12" s="95">
        <f>'[1]พาณิชย์'!B11</f>
        <v>0</v>
      </c>
      <c r="AD12" s="95">
        <f>'[1]งบกลาง'!B11</f>
        <v>0</v>
      </c>
    </row>
    <row r="13" spans="1:30" s="90" customFormat="1" ht="14.25">
      <c r="A13" s="91" t="s">
        <v>144</v>
      </c>
      <c r="B13" s="93">
        <f>SUM(จ่ายจากรายรับ!B13)</f>
        <v>2637002</v>
      </c>
      <c r="C13" s="92">
        <f>SUM(จ่ายจากรายรับ!E13)</f>
        <v>753997.14</v>
      </c>
      <c r="D13" s="92">
        <v>0</v>
      </c>
      <c r="E13" s="92">
        <f>SUM(เงินสะสม!L13)</f>
        <v>0</v>
      </c>
      <c r="F13" s="92">
        <f t="shared" si="0"/>
        <v>753997.14</v>
      </c>
      <c r="G13" s="92">
        <f>SUM(แผนงานรวม!D15)</f>
        <v>446198.5</v>
      </c>
      <c r="H13" s="93">
        <f>SUM(แผนงานรวม!E15)</f>
        <v>0</v>
      </c>
      <c r="I13" s="92">
        <f>SUM(แผนงานรวม!F15:F17)</f>
        <v>277598.64</v>
      </c>
      <c r="J13" s="92">
        <f>SUM(แผนงานรวม!G15:G17)</f>
        <v>0</v>
      </c>
      <c r="K13" s="92">
        <f>SUM(แผนงานรวม!H15:H17)</f>
        <v>14200</v>
      </c>
      <c r="L13" s="92">
        <f>SUM(แผนงานรวม!I15:I17)</f>
        <v>16000</v>
      </c>
      <c r="M13" s="92">
        <f>SUM(แผนงานรวม!J15:J17)</f>
        <v>0</v>
      </c>
      <c r="N13" s="92">
        <f>SUM(แผนงานรวม!K15:K17)</f>
        <v>0</v>
      </c>
      <c r="O13" s="92">
        <f>SUM(แผนงานรวม!L15:L17)</f>
        <v>0</v>
      </c>
      <c r="P13" s="92">
        <f>SUM(แผนงานรวม!M15:M17)</f>
        <v>0</v>
      </c>
      <c r="Q13" s="92">
        <v>0</v>
      </c>
      <c r="R13" s="92">
        <f>'[1]งบกลาง'!C12</f>
        <v>0</v>
      </c>
      <c r="S13" s="89"/>
      <c r="T13" s="94">
        <f>'[1]งานบริหารทั่วไป'!B11</f>
        <v>987000</v>
      </c>
      <c r="U13" s="94">
        <f>'[1]รักษาความสงบภายใน'!B12</f>
        <v>109200</v>
      </c>
      <c r="V13" s="94">
        <f>'[1]การศึกษา'!B12</f>
        <v>1549260</v>
      </c>
      <c r="W13" s="94">
        <f>'[1]สาธารณสุข'!B12</f>
        <v>172000</v>
      </c>
      <c r="X13" s="95">
        <f>'[1]สังคมสงเคราะห์'!B12</f>
        <v>54000</v>
      </c>
      <c r="Y13" s="94">
        <f>'[1]เคหะ'!B12</f>
        <v>660000</v>
      </c>
      <c r="Z13" s="95">
        <f>'[1]เข้มแข็ง'!B12</f>
        <v>0</v>
      </c>
      <c r="AA13" s="94">
        <f>'[1]ศาสนา'!B12</f>
        <v>0</v>
      </c>
      <c r="AB13" s="95">
        <f>'[1]เกษตร'!B12</f>
        <v>60000</v>
      </c>
      <c r="AC13" s="95">
        <f>'[1]พาณิชย์'!B12</f>
        <v>0</v>
      </c>
      <c r="AD13" s="95">
        <f>'[1]งบกลาง'!B12</f>
        <v>0</v>
      </c>
    </row>
    <row r="14" spans="1:30" s="90" customFormat="1" ht="14.25">
      <c r="A14" s="91" t="s">
        <v>21</v>
      </c>
      <c r="B14" s="93">
        <f>SUM(จ่ายจากรายรับ!B14)</f>
        <v>484000</v>
      </c>
      <c r="C14" s="92">
        <f>SUM(จ่ายจากรายรับ!E14)</f>
        <v>162618.21000000002</v>
      </c>
      <c r="D14" s="92">
        <v>0</v>
      </c>
      <c r="E14" s="92">
        <f>SUM(เงินสะสม!L14)</f>
        <v>0</v>
      </c>
      <c r="F14" s="92">
        <f t="shared" si="0"/>
        <v>162618.21000000002</v>
      </c>
      <c r="G14" s="92">
        <f>SUM(แผนงานรวม!D18)</f>
        <v>151663.67</v>
      </c>
      <c r="H14" s="93">
        <f>SUM(แผนงานรวม!E18)</f>
        <v>0</v>
      </c>
      <c r="I14" s="92">
        <f>SUM(แผนงานรวม!F18)</f>
        <v>10954.539999999999</v>
      </c>
      <c r="J14" s="92">
        <f>SUM(แผนงานรวม!G18)</f>
        <v>0</v>
      </c>
      <c r="K14" s="92">
        <f>SUM(แผนงานรวม!H18)</f>
        <v>0</v>
      </c>
      <c r="L14" s="92">
        <f>SUM(แผนงานรวม!I18)</f>
        <v>0</v>
      </c>
      <c r="M14" s="92">
        <f>SUM(แผนงานรวม!J18)</f>
        <v>0</v>
      </c>
      <c r="N14" s="92">
        <f>SUM(แผนงานรวม!K18)</f>
        <v>0</v>
      </c>
      <c r="O14" s="92">
        <f>SUM(แผนงานรวม!L18)</f>
        <v>0</v>
      </c>
      <c r="P14" s="92">
        <f>SUM(แผนงานรวม!M18)</f>
        <v>0</v>
      </c>
      <c r="Q14" s="92">
        <f>SUM(แผนงานรวม!N18)</f>
        <v>0</v>
      </c>
      <c r="R14" s="92">
        <f>'[1]งบกลาง'!C13</f>
        <v>0</v>
      </c>
      <c r="S14" s="89"/>
      <c r="T14" s="94">
        <f>'[1]งานบริหารทั่วไป'!B12</f>
        <v>427500</v>
      </c>
      <c r="U14" s="94">
        <f>'[1]รักษาความสงบภายใน'!B13</f>
        <v>0</v>
      </c>
      <c r="V14" s="94">
        <f>'[1]การศึกษา'!B13</f>
        <v>36000</v>
      </c>
      <c r="W14" s="94">
        <f>'[1]สาธารณสุข'!B13</f>
        <v>0</v>
      </c>
      <c r="X14" s="95">
        <f>'[1]สังคมสงเคราะห์'!B13</f>
        <v>0</v>
      </c>
      <c r="Y14" s="94">
        <f>'[1]เคหะ'!B13</f>
        <v>0</v>
      </c>
      <c r="Z14" s="95">
        <f>'[1]เข้มแข็ง'!B13</f>
        <v>0</v>
      </c>
      <c r="AA14" s="94">
        <f>'[1]ศาสนา'!B13</f>
        <v>0</v>
      </c>
      <c r="AB14" s="95">
        <f>'[1]เกษตร'!B13</f>
        <v>0</v>
      </c>
      <c r="AC14" s="95">
        <f>'[1]พาณิชย์'!B13</f>
        <v>40000</v>
      </c>
      <c r="AD14" s="95">
        <f>'[1]งบกลาง'!B13</f>
        <v>0</v>
      </c>
    </row>
    <row r="15" spans="1:30" s="90" customFormat="1" ht="14.25">
      <c r="A15" s="91" t="s">
        <v>155</v>
      </c>
      <c r="B15" s="93">
        <f>SUM(จ่ายจากรายรับ!B15)</f>
        <v>71400</v>
      </c>
      <c r="C15" s="92">
        <f>SUM(จ่ายจากรายรับ!E15)</f>
        <v>93600</v>
      </c>
      <c r="D15" s="92">
        <v>28000</v>
      </c>
      <c r="E15" s="92">
        <f>SUM(เงินสะสม!L15)</f>
        <v>0</v>
      </c>
      <c r="F15" s="92">
        <f t="shared" si="0"/>
        <v>93600</v>
      </c>
      <c r="G15" s="92">
        <f>SUM(แผนงานรวม!D19,เงินกู้!C15)</f>
        <v>65600</v>
      </c>
      <c r="H15" s="93">
        <f>SUM(แผนงานรวม!E19)</f>
        <v>0</v>
      </c>
      <c r="I15" s="92">
        <v>28000</v>
      </c>
      <c r="J15" s="92">
        <f>SUM(แผนงานรวม!G19)</f>
        <v>0</v>
      </c>
      <c r="K15" s="92">
        <f>SUM(แผนงานรวม!H19)</f>
        <v>0</v>
      </c>
      <c r="L15" s="92">
        <f>SUM(แผนงานรวม!I19)</f>
        <v>0</v>
      </c>
      <c r="M15" s="92">
        <f>SUM(แผนงานรวม!J19)</f>
        <v>0</v>
      </c>
      <c r="N15" s="92">
        <f>SUM(แผนงานรวม!K19)</f>
        <v>0</v>
      </c>
      <c r="O15" s="92">
        <f>SUM(แผนงานรวม!L19)</f>
        <v>0</v>
      </c>
      <c r="P15" s="92">
        <f>SUM(แผนงานรวม!M19)</f>
        <v>0</v>
      </c>
      <c r="Q15" s="92">
        <v>0</v>
      </c>
      <c r="R15" s="92">
        <f>'[1]งบกลาง'!C17</f>
        <v>0</v>
      </c>
      <c r="S15" s="89"/>
      <c r="T15" s="94">
        <f>'[1]งานบริหารทั่วไป'!B16</f>
        <v>644800</v>
      </c>
      <c r="U15" s="94">
        <f>'[1]รักษาความสงบภายใน'!B17</f>
        <v>174200</v>
      </c>
      <c r="V15" s="94">
        <f>'[1]การศึกษา'!B17</f>
        <v>40000</v>
      </c>
      <c r="W15" s="94">
        <f>'[1]สาธารณสุข'!B17</f>
        <v>0</v>
      </c>
      <c r="X15" s="95">
        <f>'[1]สังคมสงเคราะห์'!B17</f>
        <v>17000</v>
      </c>
      <c r="Y15" s="94">
        <f>'[1]เคหะ'!B17</f>
        <v>256900</v>
      </c>
      <c r="Z15" s="95">
        <f>'[1]เข้มแข็ง'!B17</f>
        <v>0</v>
      </c>
      <c r="AA15" s="94">
        <f>'[1]ศาสนา'!B17</f>
        <v>0</v>
      </c>
      <c r="AB15" s="95">
        <f>'[1]เกษตร'!B17</f>
        <v>15600</v>
      </c>
      <c r="AC15" s="95">
        <f>'[1]พาณิชย์'!B17</f>
        <v>0</v>
      </c>
      <c r="AD15" s="95">
        <f>'[1]งบกลาง'!B17</f>
        <v>0</v>
      </c>
    </row>
    <row r="16" spans="1:30" s="90" customFormat="1" ht="14.25">
      <c r="A16" s="91" t="s">
        <v>131</v>
      </c>
      <c r="B16" s="93">
        <f>SUM(จ่ายจากรายรับ!B16)</f>
        <v>5430000</v>
      </c>
      <c r="C16" s="92">
        <f>SUM(จ่ายจากรายรับ!E16)</f>
        <v>1184000</v>
      </c>
      <c r="D16" s="92">
        <v>0</v>
      </c>
      <c r="E16" s="92">
        <f>SUM(เงินสะสม!L16)</f>
        <v>0</v>
      </c>
      <c r="F16" s="92">
        <f>SUM(C16:E16)</f>
        <v>1184000</v>
      </c>
      <c r="G16" s="92">
        <f>SUM(แผนงานรวม!D21)</f>
        <v>0</v>
      </c>
      <c r="H16" s="93">
        <f>SUM(แผนงานรวม!E21)</f>
        <v>0</v>
      </c>
      <c r="I16" s="92">
        <f>SUM(แผนงานรวม!F21:F23)</f>
        <v>0</v>
      </c>
      <c r="J16" s="92">
        <f>SUM(แผนงานรวม!G21:G23)</f>
        <v>0</v>
      </c>
      <c r="K16" s="92">
        <f>SUM(แผนงานรวม!H21:H23)</f>
        <v>0</v>
      </c>
      <c r="L16" s="92">
        <f>SUM(แผนงานรวม!I21:I23,เงินสะสม!H16)</f>
        <v>0</v>
      </c>
      <c r="M16" s="92">
        <f>SUM(แผนงานรวม!J21:J23)</f>
        <v>0</v>
      </c>
      <c r="N16" s="92">
        <f>SUM(แผนงานรวม!K21:K23)</f>
        <v>0</v>
      </c>
      <c r="O16" s="92">
        <f>SUM(แผนงานรวม!L21:L23,เงินสะสม!K16)</f>
        <v>1184000</v>
      </c>
      <c r="P16" s="92">
        <f>SUM(แผนงานรวม!M21:M23)</f>
        <v>0</v>
      </c>
      <c r="Q16" s="92">
        <v>0</v>
      </c>
      <c r="R16" s="92">
        <f>'[1]งบกลาง'!C18</f>
        <v>0</v>
      </c>
      <c r="S16" s="89"/>
      <c r="T16" s="94">
        <f>'[1]งานบริหารทั่วไป'!B17</f>
        <v>200000</v>
      </c>
      <c r="U16" s="94">
        <f>'[1]รักษาความสงบภายใน'!B18</f>
        <v>0</v>
      </c>
      <c r="V16" s="94">
        <f>'[1]การศึกษา'!B18</f>
        <v>45000</v>
      </c>
      <c r="W16" s="94">
        <f>'[1]สาธารณสุข'!B18</f>
        <v>0</v>
      </c>
      <c r="X16" s="95">
        <f>'[1]สังคมสงเคราะห์'!B18</f>
        <v>0</v>
      </c>
      <c r="Y16" s="94">
        <f>'[1]เคหะ'!B18</f>
        <v>4879300</v>
      </c>
      <c r="Z16" s="95">
        <f>'[1]เข้มแข็ง'!B18</f>
        <v>0</v>
      </c>
      <c r="AA16" s="94">
        <f>'[1]ศาสนา'!B18</f>
        <v>0</v>
      </c>
      <c r="AB16" s="95">
        <f>'[1]เกษตร'!B18</f>
        <v>80600</v>
      </c>
      <c r="AC16" s="95">
        <f>'[1]พาณิชย์'!B18</f>
        <v>0</v>
      </c>
      <c r="AD16" s="95">
        <f>'[1]งบกลาง'!B18</f>
        <v>0</v>
      </c>
    </row>
    <row r="17" spans="1:30" s="90" customFormat="1" ht="14.25">
      <c r="A17" s="91" t="s">
        <v>24</v>
      </c>
      <c r="B17" s="93">
        <f>SUM(จ่ายจากรายรับ!B17)</f>
        <v>0</v>
      </c>
      <c r="C17" s="92">
        <f>SUM(จ่ายจากรายรับ!E17)</f>
        <v>0</v>
      </c>
      <c r="D17" s="92">
        <v>0</v>
      </c>
      <c r="E17" s="92">
        <f>SUM(เงินสะสม!L17)</f>
        <v>0</v>
      </c>
      <c r="F17" s="92">
        <f t="shared" si="0"/>
        <v>0</v>
      </c>
      <c r="G17" s="92">
        <f>SUM(แผนงานรวม!D24)</f>
        <v>0</v>
      </c>
      <c r="H17" s="93">
        <v>0</v>
      </c>
      <c r="I17" s="92">
        <f>SUM(แผนงานรวม!F24)</f>
        <v>0</v>
      </c>
      <c r="J17" s="92">
        <f>SUM(แผนงานรวม!G24)</f>
        <v>0</v>
      </c>
      <c r="K17" s="92">
        <f>SUM(แผนงานรวม!H24)</f>
        <v>0</v>
      </c>
      <c r="L17" s="92">
        <f>SUM(แผนงานรวม!I24)</f>
        <v>0</v>
      </c>
      <c r="M17" s="92">
        <f>SUM(แผนงานรวม!J24)</f>
        <v>0</v>
      </c>
      <c r="N17" s="92">
        <f>SUM(แผนงานรวม!K24)</f>
        <v>0</v>
      </c>
      <c r="O17" s="92">
        <f>SUM(แผนงานรวม!L24)</f>
        <v>0</v>
      </c>
      <c r="P17" s="92">
        <f>SUM(แผนงานรวม!M24)</f>
        <v>0</v>
      </c>
      <c r="Q17" s="92">
        <v>0</v>
      </c>
      <c r="R17" s="92">
        <f>'[1]งบกลาง'!C15</f>
        <v>0</v>
      </c>
      <c r="S17" s="89"/>
      <c r="T17" s="94">
        <f>'[1]งานบริหารทั่วไป'!B14</f>
        <v>20000</v>
      </c>
      <c r="U17" s="94">
        <f>'[1]รักษาความสงบภายใน'!B15</f>
        <v>0</v>
      </c>
      <c r="V17" s="94">
        <f>'[1]การศึกษา'!B15</f>
        <v>0</v>
      </c>
      <c r="W17" s="94">
        <f>'[1]สาธารณสุข'!B15</f>
        <v>0</v>
      </c>
      <c r="X17" s="95">
        <f>'[1]สังคมสงเคราะห์'!B15</f>
        <v>0</v>
      </c>
      <c r="Y17" s="94">
        <f>'[1]เคหะ'!B15</f>
        <v>0</v>
      </c>
      <c r="Z17" s="95">
        <f>'[1]เข้มแข็ง'!B15</f>
        <v>0</v>
      </c>
      <c r="AA17" s="94">
        <f>'[1]ศาสนา'!B15</f>
        <v>0</v>
      </c>
      <c r="AB17" s="95">
        <f>'[1]เกษตร'!B15</f>
        <v>0</v>
      </c>
      <c r="AC17" s="95">
        <f>'[1]พาณิชย์'!B15</f>
        <v>0</v>
      </c>
      <c r="AD17" s="95">
        <f>'[1]งบกลาง'!B15</f>
        <v>0</v>
      </c>
    </row>
    <row r="18" spans="1:30" s="90" customFormat="1" ht="14.25">
      <c r="A18" s="96" t="s">
        <v>8</v>
      </c>
      <c r="B18" s="93">
        <f>SUM(จ่ายจากรายรับ!B18)</f>
        <v>2590000</v>
      </c>
      <c r="C18" s="92">
        <f>SUM(จ่ายจากรายรับ!E18)</f>
        <v>1032000</v>
      </c>
      <c r="D18" s="92">
        <v>0</v>
      </c>
      <c r="E18" s="92">
        <f>SUM(เงินสะสม!L18)</f>
        <v>0</v>
      </c>
      <c r="F18" s="97">
        <f t="shared" si="0"/>
        <v>1032000</v>
      </c>
      <c r="G18" s="92">
        <f>SUM(แผนงานรวม!D25)</f>
        <v>0</v>
      </c>
      <c r="H18" s="93">
        <v>0</v>
      </c>
      <c r="I18" s="92">
        <f>SUM(แผนงานรวม!F25)</f>
        <v>1022000</v>
      </c>
      <c r="J18" s="92">
        <f>SUM(แผนงานรวม!G25)</f>
        <v>0</v>
      </c>
      <c r="K18" s="92">
        <f>SUM(แผนงานรวม!H25)</f>
        <v>0</v>
      </c>
      <c r="L18" s="92">
        <f>SUM(แผนงานรวม!I25)</f>
        <v>0</v>
      </c>
      <c r="M18" s="92">
        <f>SUM(แผนงานรวม!J25)</f>
        <v>0</v>
      </c>
      <c r="N18" s="92">
        <f>SUM(แผนงานรวม!K25)</f>
        <v>10000</v>
      </c>
      <c r="O18" s="92">
        <f>SUM(แผนงานรวม!L25)</f>
        <v>0</v>
      </c>
      <c r="P18" s="92">
        <f>SUM(แผนงานรวม!M25)</f>
        <v>0</v>
      </c>
      <c r="Q18" s="92">
        <v>0</v>
      </c>
      <c r="R18" s="92">
        <f>'[1]งบกลาง'!C14</f>
        <v>0</v>
      </c>
      <c r="S18" s="89"/>
      <c r="T18" s="94">
        <f>'[1]งานบริหารทั่วไป'!B13</f>
        <v>80000</v>
      </c>
      <c r="U18" s="94">
        <f>'[1]รักษาความสงบภายใน'!B14</f>
        <v>0</v>
      </c>
      <c r="V18" s="94">
        <f>'[1]การศึกษา'!B14</f>
        <v>2420000</v>
      </c>
      <c r="W18" s="94">
        <f>'[1]สาธารณสุข'!B14</f>
        <v>285000</v>
      </c>
      <c r="X18" s="95">
        <f>'[1]สังคมสงเคราะห์'!B14</f>
        <v>10000</v>
      </c>
      <c r="Y18" s="94">
        <f>'[1]เคหะ'!B14</f>
        <v>0</v>
      </c>
      <c r="Z18" s="95">
        <f>'[1]เข้มแข็ง'!B14</f>
        <v>140000</v>
      </c>
      <c r="AA18" s="94">
        <f>'[1]ศาสนา'!B14</f>
        <v>170000</v>
      </c>
      <c r="AB18" s="95">
        <f>'[1]เกษตร'!B14</f>
        <v>0</v>
      </c>
      <c r="AC18" s="95">
        <f>'[1]พาณิชย์'!B14</f>
        <v>0</v>
      </c>
      <c r="AD18" s="95">
        <f>'[1]งบกลาง'!B14</f>
        <v>0</v>
      </c>
    </row>
    <row r="19" spans="1:30" s="90" customFormat="1" ht="15" thickBot="1">
      <c r="A19" s="98" t="s">
        <v>6</v>
      </c>
      <c r="B19" s="99">
        <f>SUM(B8:B18)</f>
        <v>53946700</v>
      </c>
      <c r="C19" s="99">
        <f>SUM(C8:C18)</f>
        <v>21202452.880000003</v>
      </c>
      <c r="D19" s="99">
        <f>SUM(D8:D18)</f>
        <v>28000</v>
      </c>
      <c r="E19" s="118">
        <f>SUM(E8:E18)</f>
        <v>143200</v>
      </c>
      <c r="F19" s="99">
        <f>SUM(F8:F18)</f>
        <v>21345652.880000003</v>
      </c>
      <c r="G19" s="118">
        <f aca="true" t="shared" si="1" ref="G19:R19">SUM(G8:G18)</f>
        <v>6036292.18</v>
      </c>
      <c r="H19" s="158">
        <f t="shared" si="1"/>
        <v>402886</v>
      </c>
      <c r="I19" s="118">
        <f t="shared" si="1"/>
        <v>3732259.18</v>
      </c>
      <c r="J19" s="118">
        <f>SUM(J8:J18)</f>
        <v>127639.5</v>
      </c>
      <c r="K19" s="118">
        <f t="shared" si="1"/>
        <v>365825</v>
      </c>
      <c r="L19" s="118">
        <f t="shared" si="1"/>
        <v>785962</v>
      </c>
      <c r="M19" s="118">
        <f t="shared" si="1"/>
        <v>0</v>
      </c>
      <c r="N19" s="118">
        <f t="shared" si="1"/>
        <v>10000</v>
      </c>
      <c r="O19" s="118">
        <f t="shared" si="1"/>
        <v>1389500</v>
      </c>
      <c r="P19" s="118">
        <f t="shared" si="1"/>
        <v>123840</v>
      </c>
      <c r="Q19" s="118">
        <f t="shared" si="1"/>
        <v>0</v>
      </c>
      <c r="R19" s="118">
        <f t="shared" si="1"/>
        <v>8371449.02</v>
      </c>
      <c r="S19" s="89"/>
      <c r="T19" s="94">
        <f>'[1]งานบริหารทั่วไป'!B18</f>
        <v>14779450</v>
      </c>
      <c r="U19" s="94">
        <f>'[1]รักษาความสงบภายใน'!B19</f>
        <v>1465600</v>
      </c>
      <c r="V19" s="94">
        <f>'[1]การศึกษา'!B19</f>
        <v>6084570</v>
      </c>
      <c r="W19" s="94">
        <f>'[1]สาธารณสุข'!B19</f>
        <v>874845</v>
      </c>
      <c r="X19" s="95">
        <f>'[1]สังคมสงเคราะห์'!B19</f>
        <v>903400</v>
      </c>
      <c r="Y19" s="94">
        <f>'[1]เคหะ'!B19</f>
        <v>8925060</v>
      </c>
      <c r="Z19" s="95">
        <f>'[1]เข้มแข็ง'!B19</f>
        <v>409000</v>
      </c>
      <c r="AA19" s="94">
        <f>'[1]ศาสนา'!B19</f>
        <v>420000</v>
      </c>
      <c r="AB19" s="95">
        <f>'[1]เกษตร'!B19</f>
        <v>1149600</v>
      </c>
      <c r="AC19" s="95">
        <f>'[1]พาณิชย์'!B19</f>
        <v>40000</v>
      </c>
      <c r="AD19" s="95"/>
    </row>
    <row r="20" spans="1:19" ht="15.75" customHeight="1" thickTop="1">
      <c r="A20" s="100" t="s">
        <v>123</v>
      </c>
      <c r="B20" s="138"/>
      <c r="C20" s="149"/>
      <c r="D20" s="101"/>
      <c r="E20" s="161"/>
      <c r="F20" s="101"/>
      <c r="G20" s="91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90"/>
    </row>
    <row r="21" spans="1:19" ht="15.75" customHeight="1">
      <c r="A21" s="103" t="s">
        <v>159</v>
      </c>
      <c r="B21" s="139">
        <v>303000</v>
      </c>
      <c r="C21" s="150">
        <v>260844.64</v>
      </c>
      <c r="D21" s="104">
        <v>0</v>
      </c>
      <c r="E21" s="150">
        <v>0</v>
      </c>
      <c r="F21" s="150">
        <f aca="true" t="shared" si="2" ref="F21:F29">SUM(C21:E21)</f>
        <v>260844.64</v>
      </c>
      <c r="G21" s="91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90"/>
    </row>
    <row r="22" spans="1:19" ht="15.75" customHeight="1">
      <c r="A22" s="103" t="s">
        <v>160</v>
      </c>
      <c r="B22" s="139">
        <v>66700</v>
      </c>
      <c r="C22" s="150">
        <v>23839.5</v>
      </c>
      <c r="D22" s="104">
        <v>0</v>
      </c>
      <c r="E22" s="150">
        <v>0</v>
      </c>
      <c r="F22" s="150">
        <f t="shared" si="2"/>
        <v>23839.5</v>
      </c>
      <c r="G22" s="91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90"/>
    </row>
    <row r="23" spans="1:19" ht="15.75" customHeight="1">
      <c r="A23" s="103" t="s">
        <v>161</v>
      </c>
      <c r="B23" s="139">
        <v>266000</v>
      </c>
      <c r="C23" s="150">
        <v>100032.32</v>
      </c>
      <c r="D23" s="104">
        <v>0</v>
      </c>
      <c r="E23" s="150">
        <v>0</v>
      </c>
      <c r="F23" s="150">
        <f t="shared" si="2"/>
        <v>100032.32</v>
      </c>
      <c r="G23" s="91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90"/>
    </row>
    <row r="24" spans="1:19" ht="15.75" customHeight="1">
      <c r="A24" s="103" t="s">
        <v>162</v>
      </c>
      <c r="B24" s="139">
        <v>20000</v>
      </c>
      <c r="C24" s="150">
        <v>0</v>
      </c>
      <c r="D24" s="104">
        <v>0</v>
      </c>
      <c r="E24" s="150">
        <v>0</v>
      </c>
      <c r="F24" s="150">
        <f t="shared" si="2"/>
        <v>0</v>
      </c>
      <c r="G24" s="91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90"/>
    </row>
    <row r="25" spans="1:19" ht="15.75" customHeight="1">
      <c r="A25" s="103" t="s">
        <v>163</v>
      </c>
      <c r="B25" s="139">
        <v>130000</v>
      </c>
      <c r="C25" s="150">
        <v>100211.1</v>
      </c>
      <c r="D25" s="104">
        <v>0</v>
      </c>
      <c r="E25" s="150">
        <v>0</v>
      </c>
      <c r="F25" s="150">
        <f t="shared" si="2"/>
        <v>100211.1</v>
      </c>
      <c r="G25" s="91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90"/>
    </row>
    <row r="26" spans="1:19" ht="15.75" customHeight="1">
      <c r="A26" s="103" t="s">
        <v>164</v>
      </c>
      <c r="B26" s="139">
        <v>3000</v>
      </c>
      <c r="C26" s="150">
        <v>0</v>
      </c>
      <c r="D26" s="104">
        <v>0</v>
      </c>
      <c r="E26" s="150">
        <v>0</v>
      </c>
      <c r="F26" s="150">
        <f t="shared" si="2"/>
        <v>0</v>
      </c>
      <c r="G26" s="91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90"/>
    </row>
    <row r="27" spans="1:19" ht="15.75" customHeight="1">
      <c r="A27" s="103" t="s">
        <v>165</v>
      </c>
      <c r="B27" s="139">
        <v>20180000</v>
      </c>
      <c r="C27" s="150">
        <v>11025977.97</v>
      </c>
      <c r="D27" s="104">
        <v>0</v>
      </c>
      <c r="E27" s="150">
        <v>0</v>
      </c>
      <c r="F27" s="150">
        <f t="shared" si="2"/>
        <v>11025977.97</v>
      </c>
      <c r="G27" s="9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90"/>
    </row>
    <row r="28" spans="1:19" ht="15.75" customHeight="1">
      <c r="A28" s="103" t="s">
        <v>166</v>
      </c>
      <c r="B28" s="139">
        <v>32978000</v>
      </c>
      <c r="C28" s="150">
        <v>20685461</v>
      </c>
      <c r="D28" s="104">
        <v>0</v>
      </c>
      <c r="E28" s="150">
        <v>0</v>
      </c>
      <c r="F28" s="150">
        <f t="shared" si="2"/>
        <v>20685461</v>
      </c>
      <c r="G28" s="91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90"/>
    </row>
    <row r="29" spans="1:19" ht="15.75" customHeight="1">
      <c r="A29" s="106" t="s">
        <v>158</v>
      </c>
      <c r="B29" s="142">
        <v>0</v>
      </c>
      <c r="C29" s="107">
        <v>0</v>
      </c>
      <c r="D29" s="105">
        <v>28000</v>
      </c>
      <c r="E29" s="150">
        <v>0</v>
      </c>
      <c r="F29" s="150">
        <f t="shared" si="2"/>
        <v>28000</v>
      </c>
      <c r="G29" s="91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90"/>
    </row>
    <row r="30" spans="1:19" s="78" customFormat="1" ht="15.75" customHeight="1" thickBot="1">
      <c r="A30" s="116" t="s">
        <v>124</v>
      </c>
      <c r="B30" s="109">
        <f>SUM(B21:B29)</f>
        <v>53946700</v>
      </c>
      <c r="C30" s="108">
        <f>SUM(C21:C29)</f>
        <v>32196366.53</v>
      </c>
      <c r="D30" s="108">
        <f>SUM(D21:D29)</f>
        <v>28000</v>
      </c>
      <c r="E30" s="109">
        <v>0</v>
      </c>
      <c r="F30" s="109">
        <f>SUM(F21:F29)</f>
        <v>32224366.53</v>
      </c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90"/>
    </row>
    <row r="31" spans="1:19" s="78" customFormat="1" ht="15.75" customHeight="1" thickTop="1">
      <c r="A31" s="112" t="s">
        <v>127</v>
      </c>
      <c r="B31" s="90"/>
      <c r="C31" s="90"/>
      <c r="D31" s="90"/>
      <c r="E31" s="162"/>
      <c r="F31" s="113">
        <f>SUM(F30-F19)</f>
        <v>10878713.649999999</v>
      </c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spans="1:19" s="78" customFormat="1" ht="15.7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spans="1:19" s="78" customFormat="1" ht="15.75" customHeight="1">
      <c r="A33" s="90"/>
      <c r="B33" s="90"/>
      <c r="C33" s="90"/>
      <c r="D33" s="90"/>
      <c r="E33" s="90"/>
      <c r="F33" s="90"/>
      <c r="G33" s="90"/>
      <c r="H33" s="189"/>
      <c r="I33" s="189"/>
      <c r="J33" s="189"/>
      <c r="K33" s="189"/>
      <c r="L33" s="189"/>
      <c r="M33" s="189"/>
      <c r="N33" s="114"/>
      <c r="O33" s="189"/>
      <c r="P33" s="189"/>
      <c r="Q33" s="189"/>
      <c r="R33" s="90"/>
      <c r="S33" s="90"/>
    </row>
    <row r="34" spans="1:19" s="78" customFormat="1" ht="15.75" customHeight="1">
      <c r="A34" s="90"/>
      <c r="B34" s="90"/>
      <c r="C34" s="90"/>
      <c r="D34" s="90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90"/>
      <c r="Q34" s="90"/>
      <c r="R34" s="79"/>
      <c r="S34" s="79"/>
    </row>
    <row r="35" spans="1:19" s="78" customFormat="1" ht="15.7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spans="1:19" s="78" customFormat="1" ht="18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spans="1:19" s="78" customFormat="1" ht="18">
      <c r="A37" s="90"/>
      <c r="B37" s="90"/>
      <c r="C37" s="190"/>
      <c r="D37" s="190"/>
      <c r="E37" s="190"/>
      <c r="F37" s="190"/>
      <c r="G37" s="164"/>
      <c r="H37" s="164"/>
      <c r="I37" s="164"/>
      <c r="J37" s="190"/>
      <c r="K37" s="190"/>
      <c r="L37" s="190"/>
      <c r="M37" s="90"/>
      <c r="N37" s="90"/>
      <c r="O37" s="90"/>
      <c r="P37" s="90"/>
      <c r="Q37" s="90"/>
      <c r="R37" s="90"/>
      <c r="S37" s="90"/>
    </row>
    <row r="38" spans="1:19" s="78" customFormat="1" ht="18">
      <c r="A38" s="90"/>
      <c r="B38" s="90"/>
      <c r="C38" s="190"/>
      <c r="D38" s="190"/>
      <c r="E38" s="190"/>
      <c r="F38" s="190"/>
      <c r="G38" s="165"/>
      <c r="H38" s="79"/>
      <c r="I38" s="79"/>
      <c r="J38" s="190"/>
      <c r="K38" s="190"/>
      <c r="L38" s="190"/>
      <c r="M38" s="90"/>
      <c r="N38" s="90"/>
      <c r="O38" s="90"/>
      <c r="P38" s="90"/>
      <c r="Q38" s="90"/>
      <c r="R38" s="90"/>
      <c r="S38" s="90"/>
    </row>
    <row r="39" spans="1:19" s="78" customFormat="1" ht="18">
      <c r="A39" s="90"/>
      <c r="B39" s="90"/>
      <c r="C39" s="190"/>
      <c r="D39" s="190"/>
      <c r="E39" s="190"/>
      <c r="F39" s="190"/>
      <c r="G39" s="165"/>
      <c r="H39" s="79"/>
      <c r="I39" s="79"/>
      <c r="J39" s="190"/>
      <c r="K39" s="190"/>
      <c r="L39" s="190"/>
      <c r="M39" s="90"/>
      <c r="N39" s="90"/>
      <c r="O39" s="90"/>
      <c r="P39" s="90"/>
      <c r="Q39" s="90"/>
      <c r="R39" s="90"/>
      <c r="S39" s="90"/>
    </row>
    <row r="40" spans="1:19" s="78" customFormat="1" ht="18">
      <c r="A40" s="90"/>
      <c r="B40" s="90"/>
      <c r="C40" s="190"/>
      <c r="D40" s="190"/>
      <c r="E40" s="190"/>
      <c r="F40" s="190"/>
      <c r="G40" s="79"/>
      <c r="H40" s="79"/>
      <c r="I40" s="79"/>
      <c r="J40" s="79"/>
      <c r="K40" s="79"/>
      <c r="L40" s="79"/>
      <c r="M40" s="90"/>
      <c r="N40" s="90"/>
      <c r="O40" s="90"/>
      <c r="P40" s="90"/>
      <c r="Q40" s="90"/>
      <c r="R40" s="90"/>
      <c r="S40" s="90"/>
    </row>
    <row r="41" spans="1:19" s="78" customFormat="1" ht="18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spans="1:19" s="78" customFormat="1" ht="18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spans="1:18" s="78" customFormat="1" ht="39.7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166" t="s">
        <v>204</v>
      </c>
    </row>
    <row r="44" spans="1:19" s="78" customFormat="1" ht="18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spans="1:19" s="78" customFormat="1" ht="18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spans="1:19" s="78" customFormat="1" ht="18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spans="1:19" s="78" customFormat="1" ht="18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spans="1:19" s="78" customFormat="1" ht="18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spans="1:19" s="78" customFormat="1" ht="18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spans="1:19" s="78" customFormat="1" ht="18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spans="1:19" s="78" customFormat="1" ht="18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spans="1:19" s="78" customFormat="1" ht="18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spans="1:19" s="78" customFormat="1" ht="18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spans="1:19" s="78" customFormat="1" ht="18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spans="1:19" s="78" customFormat="1" ht="18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spans="1:19" s="78" customFormat="1" ht="18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spans="1:19" s="78" customFormat="1" ht="18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</row>
    <row r="58" spans="1:19" s="78" customFormat="1" ht="18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spans="1:19" s="78" customFormat="1" ht="18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spans="1:19" s="78" customFormat="1" ht="18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spans="1:19" s="78" customFormat="1" ht="18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</row>
  </sheetData>
  <sheetProtection/>
  <mergeCells count="13">
    <mergeCell ref="A1:R1"/>
    <mergeCell ref="A2:R2"/>
    <mergeCell ref="A3:R3"/>
    <mergeCell ref="H33:J33"/>
    <mergeCell ref="K33:M33"/>
    <mergeCell ref="O33:Q33"/>
    <mergeCell ref="C40:F40"/>
    <mergeCell ref="C37:F37"/>
    <mergeCell ref="J37:L37"/>
    <mergeCell ref="C38:F38"/>
    <mergeCell ref="J38:L38"/>
    <mergeCell ref="C39:F39"/>
    <mergeCell ref="J39:L39"/>
  </mergeCells>
  <printOptions/>
  <pageMargins left="0.28846153846153844" right="0.15625" top="0.563301282051282" bottom="0.1141826923076923" header="0.25" footer="0.1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Layout" zoomScale="130" zoomScaleNormal="130" zoomScalePageLayoutView="130" workbookViewId="0" topLeftCell="K37">
      <selection activeCell="N42" sqref="N42"/>
    </sheetView>
  </sheetViews>
  <sheetFormatPr defaultColWidth="9.140625" defaultRowHeight="15"/>
  <cols>
    <col min="1" max="1" width="18.421875" style="79" customWidth="1"/>
    <col min="2" max="2" width="8.7109375" style="79" customWidth="1"/>
    <col min="3" max="3" width="8.8515625" style="79" customWidth="1"/>
    <col min="4" max="4" width="9.28125" style="79" customWidth="1"/>
    <col min="5" max="7" width="8.7109375" style="79" customWidth="1"/>
    <col min="8" max="8" width="9.00390625" style="79" customWidth="1"/>
    <col min="9" max="9" width="7.28125" style="79" customWidth="1"/>
    <col min="10" max="10" width="9.140625" style="79" customWidth="1"/>
    <col min="11" max="11" width="8.28125" style="79" customWidth="1"/>
    <col min="12" max="12" width="8.421875" style="79" customWidth="1"/>
    <col min="13" max="13" width="9.421875" style="79" customWidth="1"/>
    <col min="14" max="14" width="8.421875" style="79" customWidth="1"/>
    <col min="15" max="15" width="8.140625" style="79" customWidth="1"/>
    <col min="16" max="16" width="7.421875" style="79" customWidth="1"/>
    <col min="17" max="17" width="8.421875" style="79" customWidth="1"/>
    <col min="18" max="18" width="7.28125" style="79" customWidth="1"/>
    <col min="19" max="19" width="9.140625" style="79" customWidth="1"/>
    <col min="20" max="20" width="9.00390625" style="79" customWidth="1"/>
    <col min="21" max="21" width="10.28125" style="78" customWidth="1"/>
    <col min="22" max="22" width="9.7109375" style="78" customWidth="1"/>
    <col min="23" max="23" width="10.00390625" style="78" customWidth="1"/>
    <col min="24" max="24" width="9.57421875" style="78" customWidth="1"/>
    <col min="25" max="25" width="10.421875" style="78" customWidth="1"/>
    <col min="26" max="26" width="10.28125" style="78" customWidth="1"/>
    <col min="27" max="27" width="10.8515625" style="78" customWidth="1"/>
    <col min="28" max="28" width="10.28125" style="78" customWidth="1"/>
    <col min="29" max="29" width="10.421875" style="78" customWidth="1"/>
    <col min="30" max="30" width="8.57421875" style="78" customWidth="1"/>
    <col min="31" max="31" width="9.57421875" style="78" customWidth="1"/>
    <col min="32" max="16384" width="9.00390625" style="79" customWidth="1"/>
  </cols>
  <sheetData>
    <row r="1" spans="1:20" ht="20.25">
      <c r="A1" s="187" t="s">
        <v>117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78"/>
    </row>
    <row r="2" spans="1:20" ht="17.25" customHeight="1">
      <c r="A2" s="187" t="s">
        <v>183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78"/>
    </row>
    <row r="3" spans="1:20" ht="17.25" customHeight="1">
      <c r="A3" s="188" t="s">
        <v>186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78"/>
    </row>
    <row r="4" spans="1:31" s="90" customFormat="1" ht="14.25">
      <c r="A4" s="121"/>
      <c r="B4" s="80"/>
      <c r="C4" s="80" t="s">
        <v>6</v>
      </c>
      <c r="D4" s="151" t="s">
        <v>147</v>
      </c>
      <c r="E4" s="80" t="s">
        <v>91</v>
      </c>
      <c r="F4" s="80" t="s">
        <v>147</v>
      </c>
      <c r="G4" s="80"/>
      <c r="H4" s="80" t="s">
        <v>56</v>
      </c>
      <c r="I4" s="81" t="s">
        <v>118</v>
      </c>
      <c r="J4" s="80" t="s">
        <v>37</v>
      </c>
      <c r="K4" s="81" t="s">
        <v>45</v>
      </c>
      <c r="L4" s="80" t="s">
        <v>98</v>
      </c>
      <c r="M4" s="81" t="s">
        <v>111</v>
      </c>
      <c r="N4" s="80" t="s">
        <v>100</v>
      </c>
      <c r="O4" s="81" t="s">
        <v>103</v>
      </c>
      <c r="P4" s="80" t="s">
        <v>106</v>
      </c>
      <c r="Q4" s="80" t="s">
        <v>109</v>
      </c>
      <c r="R4" s="80" t="s">
        <v>109</v>
      </c>
      <c r="S4" s="122"/>
      <c r="T4" s="123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</row>
    <row r="5" spans="1:31" s="90" customFormat="1" ht="12.75" customHeight="1">
      <c r="A5" s="124" t="s">
        <v>119</v>
      </c>
      <c r="B5" s="82" t="s">
        <v>4</v>
      </c>
      <c r="C5" s="82" t="s">
        <v>146</v>
      </c>
      <c r="D5" s="152" t="s">
        <v>148</v>
      </c>
      <c r="E5" s="82" t="s">
        <v>167</v>
      </c>
      <c r="F5" s="82" t="s">
        <v>169</v>
      </c>
      <c r="G5" s="82" t="s">
        <v>6</v>
      </c>
      <c r="H5" s="82" t="s">
        <v>94</v>
      </c>
      <c r="I5" s="83" t="s">
        <v>97</v>
      </c>
      <c r="J5" s="82"/>
      <c r="K5" s="83"/>
      <c r="L5" s="82" t="s">
        <v>99</v>
      </c>
      <c r="M5" s="83" t="s">
        <v>112</v>
      </c>
      <c r="N5" s="82" t="s">
        <v>120</v>
      </c>
      <c r="O5" s="83" t="s">
        <v>72</v>
      </c>
      <c r="P5" s="82" t="s">
        <v>107</v>
      </c>
      <c r="Q5" s="82" t="s">
        <v>121</v>
      </c>
      <c r="R5" s="82" t="s">
        <v>122</v>
      </c>
      <c r="S5" s="125" t="s">
        <v>5</v>
      </c>
      <c r="T5" s="123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</row>
    <row r="6" spans="1:31" s="90" customFormat="1" ht="12" customHeight="1">
      <c r="A6" s="126"/>
      <c r="B6" s="96"/>
      <c r="C6" s="84" t="s">
        <v>7</v>
      </c>
      <c r="D6" s="153" t="s">
        <v>149</v>
      </c>
      <c r="E6" s="84" t="s">
        <v>168</v>
      </c>
      <c r="F6" s="84" t="s">
        <v>170</v>
      </c>
      <c r="G6" s="96"/>
      <c r="H6" s="127"/>
      <c r="I6" s="128"/>
      <c r="J6" s="127"/>
      <c r="K6" s="128"/>
      <c r="L6" s="127"/>
      <c r="M6" s="128"/>
      <c r="N6" s="84" t="s">
        <v>112</v>
      </c>
      <c r="O6" s="85" t="s">
        <v>73</v>
      </c>
      <c r="P6" s="84"/>
      <c r="Q6" s="84"/>
      <c r="R6" s="84"/>
      <c r="S6" s="129"/>
      <c r="T6" s="123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</row>
    <row r="7" spans="1:31" s="90" customFormat="1" ht="14.25">
      <c r="A7" s="86" t="s">
        <v>91</v>
      </c>
      <c r="B7" s="117"/>
      <c r="C7" s="86"/>
      <c r="D7" s="86"/>
      <c r="E7" s="86"/>
      <c r="F7" s="86"/>
      <c r="G7" s="86"/>
      <c r="H7" s="87"/>
      <c r="I7" s="88"/>
      <c r="J7" s="87"/>
      <c r="K7" s="88"/>
      <c r="L7" s="87"/>
      <c r="M7" s="88"/>
      <c r="N7" s="87"/>
      <c r="O7" s="88"/>
      <c r="P7" s="87"/>
      <c r="Q7" s="88"/>
      <c r="R7" s="87"/>
      <c r="S7" s="87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1:31" s="90" customFormat="1" ht="14.25">
      <c r="A8" s="91" t="s">
        <v>154</v>
      </c>
      <c r="B8" s="93">
        <f>SUM(จ่ายจากรายรับ!B8)</f>
        <v>17347544</v>
      </c>
      <c r="C8" s="92">
        <f>SUM(จ่ายจากรายรับ!E8)</f>
        <v>8228249.02</v>
      </c>
      <c r="D8" s="92">
        <f>SUM(แผนงานรวม!N27)</f>
        <v>0</v>
      </c>
      <c r="E8" s="92">
        <v>143200</v>
      </c>
      <c r="F8" s="92">
        <v>0</v>
      </c>
      <c r="G8" s="92">
        <f>SUM(C8:F8)</f>
        <v>8371449.02</v>
      </c>
      <c r="H8" s="92">
        <v>0</v>
      </c>
      <c r="I8" s="93">
        <v>0</v>
      </c>
      <c r="J8" s="92">
        <v>0</v>
      </c>
      <c r="K8" s="93">
        <v>0</v>
      </c>
      <c r="L8" s="92">
        <v>0</v>
      </c>
      <c r="M8" s="93">
        <v>0</v>
      </c>
      <c r="N8" s="92">
        <v>0</v>
      </c>
      <c r="O8" s="93">
        <v>0</v>
      </c>
      <c r="P8" s="92">
        <v>0</v>
      </c>
      <c r="Q8" s="93">
        <v>0</v>
      </c>
      <c r="R8" s="92">
        <v>0</v>
      </c>
      <c r="S8" s="92">
        <v>8371449.02</v>
      </c>
      <c r="T8" s="89"/>
      <c r="U8" s="94">
        <f>'[1]งานบริหารทั่วไป'!B5</f>
        <v>0</v>
      </c>
      <c r="V8" s="94">
        <f>'[1]รักษาความสงบภายใน'!B6</f>
        <v>0</v>
      </c>
      <c r="W8" s="94">
        <f>'[1]การศึกษา'!B6</f>
        <v>0</v>
      </c>
      <c r="X8" s="94">
        <f>'[1]สาธารณสุข'!B6</f>
        <v>0</v>
      </c>
      <c r="Y8" s="95">
        <f>'[1]สังคมสงเคราะห์'!B6</f>
        <v>0</v>
      </c>
      <c r="Z8" s="94">
        <f>'[1]เคหะ'!B6</f>
        <v>0</v>
      </c>
      <c r="AA8" s="95">
        <f>'[1]เข้มแข็ง'!B6</f>
        <v>0</v>
      </c>
      <c r="AB8" s="94">
        <f>'[1]ศาสนา'!B6</f>
        <v>0</v>
      </c>
      <c r="AC8" s="95">
        <f>'[1]เกษตร'!B6</f>
        <v>0</v>
      </c>
      <c r="AD8" s="95">
        <f>'[1]พาณิชย์'!B6</f>
        <v>0</v>
      </c>
      <c r="AE8" s="95">
        <f>SUM(งบกลาง!D5)</f>
        <v>17347544</v>
      </c>
    </row>
    <row r="9" spans="1:31" s="90" customFormat="1" ht="14.25">
      <c r="A9" s="91" t="s">
        <v>128</v>
      </c>
      <c r="B9" s="93">
        <f>SUM(จ่ายจากรายรับ!B9)</f>
        <v>2624640</v>
      </c>
      <c r="C9" s="92">
        <f>SUM(จ่ายจากรายรับ!E9)</f>
        <v>1312320</v>
      </c>
      <c r="D9" s="92">
        <v>0</v>
      </c>
      <c r="E9" s="92">
        <f>SUM(เงินสะสม!K9)</f>
        <v>0</v>
      </c>
      <c r="F9" s="92">
        <f>SUM(เงินสะสม!L9)</f>
        <v>0</v>
      </c>
      <c r="G9" s="92">
        <f aca="true" t="shared" si="0" ref="G9:G18">SUM(C9:F9)</f>
        <v>1312320</v>
      </c>
      <c r="H9" s="92">
        <f>SUM(แผนงานรวม!D9)</f>
        <v>1312320</v>
      </c>
      <c r="I9" s="93">
        <v>0</v>
      </c>
      <c r="J9" s="92">
        <v>0</v>
      </c>
      <c r="K9" s="93">
        <v>0</v>
      </c>
      <c r="L9" s="92">
        <v>0</v>
      </c>
      <c r="M9" s="93">
        <v>0</v>
      </c>
      <c r="N9" s="92">
        <v>0</v>
      </c>
      <c r="O9" s="93">
        <v>0</v>
      </c>
      <c r="P9" s="92">
        <v>0</v>
      </c>
      <c r="Q9" s="93">
        <v>0</v>
      </c>
      <c r="R9" s="92">
        <v>0</v>
      </c>
      <c r="S9" s="92">
        <v>0</v>
      </c>
      <c r="T9" s="89"/>
      <c r="U9" s="94">
        <f>SUM(บริหารทั่วไป!D6)</f>
        <v>2624640</v>
      </c>
      <c r="V9" s="94"/>
      <c r="W9" s="94"/>
      <c r="X9" s="94"/>
      <c r="Y9" s="95"/>
      <c r="Z9" s="94"/>
      <c r="AA9" s="95"/>
      <c r="AB9" s="94"/>
      <c r="AC9" s="95"/>
      <c r="AD9" s="95"/>
      <c r="AE9" s="95"/>
    </row>
    <row r="10" spans="1:31" s="90" customFormat="1" ht="14.25">
      <c r="A10" s="91" t="s">
        <v>151</v>
      </c>
      <c r="B10" s="93">
        <f>SUM(จ่ายจากรายรับ!B10)</f>
        <v>15723924</v>
      </c>
      <c r="C10" s="92">
        <f>SUM(จ่ายจากรายรับ!E10)</f>
        <v>6177936</v>
      </c>
      <c r="D10" s="92">
        <f>SUM(แผนงานรวม!N11)</f>
        <v>0</v>
      </c>
      <c r="E10" s="92">
        <f>SUM(เงินสะสม!K10)</f>
        <v>0</v>
      </c>
      <c r="F10" s="92">
        <f>SUM(เงินสะสม!L10)</f>
        <v>0</v>
      </c>
      <c r="G10" s="92">
        <f t="shared" si="0"/>
        <v>6177936</v>
      </c>
      <c r="H10" s="92">
        <f>SUM(แผนงานรวม!D10)</f>
        <v>3161531</v>
      </c>
      <c r="I10" s="93">
        <f>SUM(แผนงานรวม!E10)</f>
        <v>259710</v>
      </c>
      <c r="J10" s="92">
        <f>SUM(แผนงานรวม!F10:F11)</f>
        <v>1570350</v>
      </c>
      <c r="K10" s="92">
        <f>SUM(แผนงานรวม!G10:G11)</f>
        <v>79710</v>
      </c>
      <c r="L10" s="92">
        <f>SUM(แผนงานรวม!H10:H11)</f>
        <v>295495</v>
      </c>
      <c r="M10" s="92">
        <f>SUM(แผนงานรวม!I10:I11)</f>
        <v>731430</v>
      </c>
      <c r="N10" s="92">
        <f>SUM(แผนงานรวม!J10:J11)</f>
        <v>0</v>
      </c>
      <c r="O10" s="92">
        <f>SUM(แผนงานรวม!K10:K11)</f>
        <v>0</v>
      </c>
      <c r="P10" s="92">
        <f>SUM(แผนงานรวม!L10:L11)</f>
        <v>0</v>
      </c>
      <c r="Q10" s="92">
        <f>SUM(แผนงานรวม!M10:M11)</f>
        <v>79710</v>
      </c>
      <c r="R10" s="92">
        <v>0</v>
      </c>
      <c r="S10" s="92">
        <f>'[1]งบกลาง'!C7</f>
        <v>0</v>
      </c>
      <c r="T10" s="89"/>
      <c r="U10" s="94">
        <f>SUM(บริหารทั่วไป!D7)</f>
        <v>7429404</v>
      </c>
      <c r="V10" s="94">
        <f>'[1]รักษาความสงบภายใน'!B7</f>
        <v>176220</v>
      </c>
      <c r="W10" s="94">
        <f>'[1]การศึกษา'!B7</f>
        <v>486500</v>
      </c>
      <c r="X10" s="94">
        <f>'[1]สาธารณสุข'!B7</f>
        <v>184045</v>
      </c>
      <c r="Y10" s="95">
        <f>'[1]สังคมสงเคราะห์'!B7</f>
        <v>439800</v>
      </c>
      <c r="Z10" s="94">
        <f>'[1]เคหะ'!B7</f>
        <v>782000</v>
      </c>
      <c r="AA10" s="95">
        <f>'[1]เข้มแข็ง'!B7</f>
        <v>0</v>
      </c>
      <c r="AB10" s="94">
        <f>'[1]ศาสนา'!B7</f>
        <v>0</v>
      </c>
      <c r="AC10" s="95">
        <f>'[1]เกษตร'!B7</f>
        <v>290000</v>
      </c>
      <c r="AD10" s="95">
        <f>'[1]พาณิชย์'!B7</f>
        <v>0</v>
      </c>
      <c r="AE10" s="95">
        <f>'[1]งบกลาง'!B7</f>
        <v>0</v>
      </c>
    </row>
    <row r="11" spans="1:31" s="90" customFormat="1" ht="14.25">
      <c r="A11" s="91" t="s">
        <v>18</v>
      </c>
      <c r="B11" s="93">
        <f>SUM(จ่ายจากรายรับ!B11)</f>
        <v>507000</v>
      </c>
      <c r="C11" s="92">
        <f>SUM(จ่ายจากรายรับ!E11)</f>
        <v>120000</v>
      </c>
      <c r="D11" s="92">
        <v>0</v>
      </c>
      <c r="E11" s="92">
        <f>SUM(เงินสะสม!K11)</f>
        <v>0</v>
      </c>
      <c r="F11" s="92">
        <f>SUM(เงินสะสม!L11)</f>
        <v>0</v>
      </c>
      <c r="G11" s="92">
        <f t="shared" si="0"/>
        <v>120000</v>
      </c>
      <c r="H11" s="92">
        <f>SUM(แผนงานรวม!D12)</f>
        <v>90000</v>
      </c>
      <c r="I11" s="93">
        <f>SUM(แผนงานรวม!E12)</f>
        <v>0</v>
      </c>
      <c r="J11" s="92">
        <f>SUM(แผนงานรวม!F12)</f>
        <v>18000</v>
      </c>
      <c r="K11" s="92">
        <f>SUM(แผนงานรวม!G12)</f>
        <v>0</v>
      </c>
      <c r="L11" s="92">
        <f>SUM(แผนงานรวม!H12)</f>
        <v>12000</v>
      </c>
      <c r="M11" s="92">
        <f>SUM(แผนงานรวม!I12)</f>
        <v>0</v>
      </c>
      <c r="N11" s="92">
        <f>SUM(แผนงานรวม!J12)</f>
        <v>0</v>
      </c>
      <c r="O11" s="92">
        <f>SUM(แผนงานรวม!K12)</f>
        <v>0</v>
      </c>
      <c r="P11" s="92">
        <f>SUM(แผนงานรวม!L12)</f>
        <v>0</v>
      </c>
      <c r="Q11" s="92">
        <f>SUM(แผนงานรวม!M12)</f>
        <v>0</v>
      </c>
      <c r="R11" s="92">
        <v>0</v>
      </c>
      <c r="S11" s="92">
        <f>'[1]งบกลาง'!C10</f>
        <v>0</v>
      </c>
      <c r="T11" s="89"/>
      <c r="U11" s="94">
        <f>'[1]งานบริหารทั่วไป'!B9</f>
        <v>453100</v>
      </c>
      <c r="V11" s="94">
        <f>'[1]รักษาความสงบภายใน'!B10</f>
        <v>54900</v>
      </c>
      <c r="W11" s="94">
        <f>'[1]การศึกษา'!B10</f>
        <v>41000</v>
      </c>
      <c r="X11" s="94">
        <f>'[1]สาธารณสุข'!B10</f>
        <v>11000</v>
      </c>
      <c r="Y11" s="95">
        <f>'[1]สังคมสงเคราะห์'!B10</f>
        <v>52000</v>
      </c>
      <c r="Z11" s="94">
        <f>'[1]เคหะ'!B10</f>
        <v>57500</v>
      </c>
      <c r="AA11" s="95">
        <f>'[1]เข้มแข็ง'!B10</f>
        <v>0</v>
      </c>
      <c r="AB11" s="94">
        <f>'[1]ศาสนา'!B10</f>
        <v>0</v>
      </c>
      <c r="AC11" s="95">
        <f>'[1]เกษตร'!B10</f>
        <v>10520</v>
      </c>
      <c r="AD11" s="95">
        <f>'[1]พาณิชย์'!B10</f>
        <v>0</v>
      </c>
      <c r="AE11" s="95">
        <f>'[1]งบกลาง'!B10</f>
        <v>0</v>
      </c>
    </row>
    <row r="12" spans="1:31" s="90" customFormat="1" ht="14.25">
      <c r="A12" s="91" t="s">
        <v>152</v>
      </c>
      <c r="B12" s="93">
        <f>SUM(จ่ายจากรายรับ!B12)</f>
        <v>6531190</v>
      </c>
      <c r="C12" s="92">
        <f>SUM(จ่ายจากรายรับ!E12)</f>
        <v>2137732.51</v>
      </c>
      <c r="D12" s="92">
        <f>SUM(แผนงานรวม!N14)</f>
        <v>0</v>
      </c>
      <c r="E12" s="92">
        <f>SUM(เงินสะสม!K12)</f>
        <v>0</v>
      </c>
      <c r="F12" s="92">
        <f>SUM(เงินสะสม!L12)</f>
        <v>0</v>
      </c>
      <c r="G12" s="92">
        <f t="shared" si="0"/>
        <v>2137732.51</v>
      </c>
      <c r="H12" s="92">
        <f>SUM(แผนงานรวม!D13)</f>
        <v>808979.01</v>
      </c>
      <c r="I12" s="93">
        <f>SUM(แผนงานรวม!E13)</f>
        <v>143176</v>
      </c>
      <c r="J12" s="92">
        <f>SUM(แผนงานรวม!F13:F14)</f>
        <v>805356</v>
      </c>
      <c r="K12" s="92">
        <f>SUM(แผนงานรวม!G13:G14)</f>
        <v>47929.5</v>
      </c>
      <c r="L12" s="92">
        <f>SUM(แผนงานรวม!H13:H14)</f>
        <v>44130</v>
      </c>
      <c r="M12" s="92">
        <f>SUM(แผนงานรวม!I13:I14)</f>
        <v>38532</v>
      </c>
      <c r="N12" s="92">
        <f>SUM(แผนงานรวม!J13:J14)</f>
        <v>0</v>
      </c>
      <c r="O12" s="92">
        <f>SUM(แผนงานรวม!K13:K14)</f>
        <v>0</v>
      </c>
      <c r="P12" s="92">
        <f>SUM(แผนงานรวม!L13:L14)</f>
        <v>205500</v>
      </c>
      <c r="Q12" s="92">
        <f>SUM(แผนงานรวม!M13:M14)</f>
        <v>44130</v>
      </c>
      <c r="R12" s="92">
        <v>0</v>
      </c>
      <c r="S12" s="92">
        <f>'[1]งบกลาง'!C11</f>
        <v>0</v>
      </c>
      <c r="T12" s="89"/>
      <c r="U12" s="94">
        <f>'[1]งานบริหารทั่วไป'!B10</f>
        <v>1597900</v>
      </c>
      <c r="V12" s="94">
        <f>'[1]รักษาความสงบภายใน'!B11</f>
        <v>433000</v>
      </c>
      <c r="W12" s="94">
        <f>'[1]การศึกษา'!B11</f>
        <v>1262400</v>
      </c>
      <c r="X12" s="94">
        <f>'[1]สาธารณสุข'!B11</f>
        <v>68000</v>
      </c>
      <c r="Y12" s="95">
        <f>'[1]สังคมสงเคราะห์'!B11</f>
        <v>165000</v>
      </c>
      <c r="Z12" s="94">
        <f>'[1]เคหะ'!B11</f>
        <v>1350000</v>
      </c>
      <c r="AA12" s="95">
        <f>'[1]เข้มแข็ง'!B11</f>
        <v>269000</v>
      </c>
      <c r="AB12" s="94">
        <f>'[1]ศาสนา'!B11</f>
        <v>250000</v>
      </c>
      <c r="AC12" s="95">
        <f>'[1]เกษตร'!B11</f>
        <v>370280</v>
      </c>
      <c r="AD12" s="95">
        <f>'[1]พาณิชย์'!B11</f>
        <v>0</v>
      </c>
      <c r="AE12" s="95">
        <f>'[1]งบกลาง'!B11</f>
        <v>0</v>
      </c>
    </row>
    <row r="13" spans="1:31" s="90" customFormat="1" ht="14.25">
      <c r="A13" s="91" t="s">
        <v>144</v>
      </c>
      <c r="B13" s="93">
        <f>SUM(จ่ายจากรายรับ!B13)</f>
        <v>2637002</v>
      </c>
      <c r="C13" s="92">
        <f>SUM(จ่ายจากรายรับ!E13)</f>
        <v>753997.14</v>
      </c>
      <c r="D13" s="92">
        <v>0</v>
      </c>
      <c r="E13" s="92">
        <f>SUM(เงินสะสม!K13)</f>
        <v>0</v>
      </c>
      <c r="F13" s="92">
        <f>SUM(เงินสะสม!L13)</f>
        <v>0</v>
      </c>
      <c r="G13" s="92">
        <f t="shared" si="0"/>
        <v>753997.14</v>
      </c>
      <c r="H13" s="92">
        <f>SUM(แผนงานรวม!D15)</f>
        <v>446198.5</v>
      </c>
      <c r="I13" s="93">
        <f>SUM(แผนงานรวม!E15)</f>
        <v>0</v>
      </c>
      <c r="J13" s="92">
        <f>SUM(แผนงานรวม!F15:F17)</f>
        <v>277598.64</v>
      </c>
      <c r="K13" s="92">
        <f>SUM(แผนงานรวม!G15:G17)</f>
        <v>0</v>
      </c>
      <c r="L13" s="92">
        <f>SUM(แผนงานรวม!H15:H17)</f>
        <v>14200</v>
      </c>
      <c r="M13" s="92">
        <f>SUM(แผนงานรวม!I15:I17)</f>
        <v>16000</v>
      </c>
      <c r="N13" s="92">
        <f>SUM(แผนงานรวม!J15:J17)</f>
        <v>0</v>
      </c>
      <c r="O13" s="92">
        <f>SUM(แผนงานรวม!K15:K17)</f>
        <v>0</v>
      </c>
      <c r="P13" s="92">
        <f>SUM(แผนงานรวม!L15:L17)</f>
        <v>0</v>
      </c>
      <c r="Q13" s="92">
        <f>SUM(แผนงานรวม!M15:M17)</f>
        <v>0</v>
      </c>
      <c r="R13" s="92">
        <v>0</v>
      </c>
      <c r="S13" s="92">
        <f>'[1]งบกลาง'!C12</f>
        <v>0</v>
      </c>
      <c r="T13" s="89"/>
      <c r="U13" s="94">
        <f>'[1]งานบริหารทั่วไป'!B11</f>
        <v>987000</v>
      </c>
      <c r="V13" s="94">
        <f>'[1]รักษาความสงบภายใน'!B12</f>
        <v>109200</v>
      </c>
      <c r="W13" s="94">
        <f>'[1]การศึกษา'!B12</f>
        <v>1549260</v>
      </c>
      <c r="X13" s="94">
        <f>'[1]สาธารณสุข'!B12</f>
        <v>172000</v>
      </c>
      <c r="Y13" s="95">
        <f>'[1]สังคมสงเคราะห์'!B12</f>
        <v>54000</v>
      </c>
      <c r="Z13" s="94">
        <f>'[1]เคหะ'!B12</f>
        <v>660000</v>
      </c>
      <c r="AA13" s="95">
        <f>'[1]เข้มแข็ง'!B12</f>
        <v>0</v>
      </c>
      <c r="AB13" s="94">
        <f>'[1]ศาสนา'!B12</f>
        <v>0</v>
      </c>
      <c r="AC13" s="95">
        <f>'[1]เกษตร'!B12</f>
        <v>60000</v>
      </c>
      <c r="AD13" s="95">
        <f>'[1]พาณิชย์'!B12</f>
        <v>0</v>
      </c>
      <c r="AE13" s="95">
        <f>'[1]งบกลาง'!B12</f>
        <v>0</v>
      </c>
    </row>
    <row r="14" spans="1:31" s="90" customFormat="1" ht="14.25">
      <c r="A14" s="91" t="s">
        <v>21</v>
      </c>
      <c r="B14" s="93">
        <f>SUM(จ่ายจากรายรับ!B14)</f>
        <v>484000</v>
      </c>
      <c r="C14" s="92">
        <f>SUM(จ่ายจากรายรับ!E14)</f>
        <v>162618.21000000002</v>
      </c>
      <c r="D14" s="92">
        <v>0</v>
      </c>
      <c r="E14" s="92">
        <f>SUM(เงินสะสม!K14)</f>
        <v>0</v>
      </c>
      <c r="F14" s="92">
        <f>SUM(เงินสะสม!L14)</f>
        <v>0</v>
      </c>
      <c r="G14" s="92">
        <f t="shared" si="0"/>
        <v>162618.21000000002</v>
      </c>
      <c r="H14" s="92">
        <f>SUM(แผนงานรวม!D18)</f>
        <v>151663.67</v>
      </c>
      <c r="I14" s="93">
        <f>SUM(แผนงานรวม!E18)</f>
        <v>0</v>
      </c>
      <c r="J14" s="92">
        <f>SUM(แผนงานรวม!F18)</f>
        <v>10954.539999999999</v>
      </c>
      <c r="K14" s="92">
        <f>SUM(แผนงานรวม!G18)</f>
        <v>0</v>
      </c>
      <c r="L14" s="92">
        <f>SUM(แผนงานรวม!H18)</f>
        <v>0</v>
      </c>
      <c r="M14" s="92">
        <f>SUM(แผนงานรวม!I18)</f>
        <v>0</v>
      </c>
      <c r="N14" s="92">
        <f>SUM(แผนงานรวม!J18)</f>
        <v>0</v>
      </c>
      <c r="O14" s="92">
        <f>SUM(แผนงานรวม!K18)</f>
        <v>0</v>
      </c>
      <c r="P14" s="92">
        <f>SUM(แผนงานรวม!L18)</f>
        <v>0</v>
      </c>
      <c r="Q14" s="92">
        <f>SUM(แผนงานรวม!M18)</f>
        <v>0</v>
      </c>
      <c r="R14" s="92">
        <f>SUM(แผนงานรวม!N18)</f>
        <v>0</v>
      </c>
      <c r="S14" s="92">
        <f>'[1]งบกลาง'!C13</f>
        <v>0</v>
      </c>
      <c r="T14" s="89"/>
      <c r="U14" s="94">
        <f>'[1]งานบริหารทั่วไป'!B12</f>
        <v>427500</v>
      </c>
      <c r="V14" s="94">
        <f>'[1]รักษาความสงบภายใน'!B13</f>
        <v>0</v>
      </c>
      <c r="W14" s="94">
        <f>'[1]การศึกษา'!B13</f>
        <v>36000</v>
      </c>
      <c r="X14" s="94">
        <f>'[1]สาธารณสุข'!B13</f>
        <v>0</v>
      </c>
      <c r="Y14" s="95">
        <f>'[1]สังคมสงเคราะห์'!B13</f>
        <v>0</v>
      </c>
      <c r="Z14" s="94">
        <f>'[1]เคหะ'!B13</f>
        <v>0</v>
      </c>
      <c r="AA14" s="95">
        <f>'[1]เข้มแข็ง'!B13</f>
        <v>0</v>
      </c>
      <c r="AB14" s="94">
        <f>'[1]ศาสนา'!B13</f>
        <v>0</v>
      </c>
      <c r="AC14" s="95">
        <f>'[1]เกษตร'!B13</f>
        <v>0</v>
      </c>
      <c r="AD14" s="95">
        <f>'[1]พาณิชย์'!B13</f>
        <v>40000</v>
      </c>
      <c r="AE14" s="95">
        <f>'[1]งบกลาง'!B13</f>
        <v>0</v>
      </c>
    </row>
    <row r="15" spans="1:31" s="90" customFormat="1" ht="14.25">
      <c r="A15" s="91" t="s">
        <v>155</v>
      </c>
      <c r="B15" s="93">
        <f>SUM(จ่ายจากรายรับ!B15)</f>
        <v>71400</v>
      </c>
      <c r="C15" s="92">
        <f>SUM(จ่ายจากรายรับ!E15)</f>
        <v>93600</v>
      </c>
      <c r="D15" s="92">
        <v>28000</v>
      </c>
      <c r="E15" s="92">
        <f>SUM(เงินสะสม!K15)</f>
        <v>0</v>
      </c>
      <c r="F15" s="92">
        <f>SUM(เงินสะสม!L15)</f>
        <v>0</v>
      </c>
      <c r="G15" s="92">
        <f t="shared" si="0"/>
        <v>121600</v>
      </c>
      <c r="H15" s="92">
        <f>SUM(แผนงานรวม!D19,เงินกู้!C15)</f>
        <v>65600</v>
      </c>
      <c r="I15" s="93">
        <f>SUM(แผนงานรวม!E19)</f>
        <v>0</v>
      </c>
      <c r="J15" s="92">
        <v>28000</v>
      </c>
      <c r="K15" s="92">
        <f>SUM(แผนงานรวม!G19)</f>
        <v>0</v>
      </c>
      <c r="L15" s="92">
        <f>SUM(แผนงานรวม!H19)</f>
        <v>0</v>
      </c>
      <c r="M15" s="92">
        <f>SUM(แผนงานรวม!I19)</f>
        <v>0</v>
      </c>
      <c r="N15" s="92">
        <f>SUM(แผนงานรวม!J19)</f>
        <v>0</v>
      </c>
      <c r="O15" s="92">
        <f>SUM(แผนงานรวม!K19)</f>
        <v>0</v>
      </c>
      <c r="P15" s="92">
        <f>SUM(แผนงานรวม!L19)</f>
        <v>0</v>
      </c>
      <c r="Q15" s="92">
        <f>SUM(แผนงานรวม!M19)</f>
        <v>0</v>
      </c>
      <c r="R15" s="92">
        <v>0</v>
      </c>
      <c r="S15" s="92">
        <f>'[1]งบกลาง'!C17</f>
        <v>0</v>
      </c>
      <c r="T15" s="89"/>
      <c r="U15" s="94">
        <f>'[1]งานบริหารทั่วไป'!B16</f>
        <v>644800</v>
      </c>
      <c r="V15" s="94">
        <f>'[1]รักษาความสงบภายใน'!B17</f>
        <v>174200</v>
      </c>
      <c r="W15" s="94">
        <f>'[1]การศึกษา'!B17</f>
        <v>40000</v>
      </c>
      <c r="X15" s="94">
        <f>'[1]สาธารณสุข'!B17</f>
        <v>0</v>
      </c>
      <c r="Y15" s="95">
        <f>'[1]สังคมสงเคราะห์'!B17</f>
        <v>17000</v>
      </c>
      <c r="Z15" s="94">
        <f>'[1]เคหะ'!B17</f>
        <v>256900</v>
      </c>
      <c r="AA15" s="95">
        <f>'[1]เข้มแข็ง'!B17</f>
        <v>0</v>
      </c>
      <c r="AB15" s="94">
        <f>'[1]ศาสนา'!B17</f>
        <v>0</v>
      </c>
      <c r="AC15" s="95">
        <f>'[1]เกษตร'!B17</f>
        <v>15600</v>
      </c>
      <c r="AD15" s="95">
        <f>'[1]พาณิชย์'!B17</f>
        <v>0</v>
      </c>
      <c r="AE15" s="95">
        <f>'[1]งบกลาง'!B17</f>
        <v>0</v>
      </c>
    </row>
    <row r="16" spans="1:31" s="90" customFormat="1" ht="14.25">
      <c r="A16" s="91" t="s">
        <v>131</v>
      </c>
      <c r="B16" s="93">
        <f>SUM(จ่ายจากรายรับ!B16)</f>
        <v>5430000</v>
      </c>
      <c r="C16" s="92">
        <f>SUM(จ่ายจากรายรับ!E16)</f>
        <v>1184000</v>
      </c>
      <c r="D16" s="92">
        <v>0</v>
      </c>
      <c r="E16" s="92">
        <f>SUM(เงินสะสม!K16)</f>
        <v>0</v>
      </c>
      <c r="F16" s="92">
        <f>SUM(เงินสะสม!L16)</f>
        <v>0</v>
      </c>
      <c r="G16" s="92">
        <f t="shared" si="0"/>
        <v>1184000</v>
      </c>
      <c r="H16" s="92">
        <f>SUM(แผนงานรวม!D21)</f>
        <v>0</v>
      </c>
      <c r="I16" s="93">
        <f>SUM(แผนงานรวม!E21)</f>
        <v>0</v>
      </c>
      <c r="J16" s="92">
        <f>SUM(แผนงานรวม!F21:F23)</f>
        <v>0</v>
      </c>
      <c r="K16" s="92">
        <f>SUM(แผนงานรวม!G21:G23)</f>
        <v>0</v>
      </c>
      <c r="L16" s="92">
        <f>SUM(แผนงานรวม!H21:H23)</f>
        <v>0</v>
      </c>
      <c r="M16" s="92">
        <f>SUM(แผนงานรวม!I21:I23,เงินสะสม!H16)</f>
        <v>0</v>
      </c>
      <c r="N16" s="92">
        <f>SUM(แผนงานรวม!J21:J23)</f>
        <v>0</v>
      </c>
      <c r="O16" s="92">
        <f>SUM(แผนงานรวม!K21:K23)</f>
        <v>0</v>
      </c>
      <c r="P16" s="92">
        <f>SUM(แผนงานรวม!L21:L23,เงินสะสม!K16)</f>
        <v>1184000</v>
      </c>
      <c r="Q16" s="92">
        <f>SUM(แผนงานรวม!M21:M23)</f>
        <v>0</v>
      </c>
      <c r="R16" s="92">
        <v>0</v>
      </c>
      <c r="S16" s="92">
        <f>'[1]งบกลาง'!C18</f>
        <v>0</v>
      </c>
      <c r="T16" s="89"/>
      <c r="U16" s="94">
        <f>'[1]งานบริหารทั่วไป'!B17</f>
        <v>200000</v>
      </c>
      <c r="V16" s="94">
        <f>'[1]รักษาความสงบภายใน'!B18</f>
        <v>0</v>
      </c>
      <c r="W16" s="94">
        <f>'[1]การศึกษา'!B18</f>
        <v>45000</v>
      </c>
      <c r="X16" s="94">
        <f>'[1]สาธารณสุข'!B18</f>
        <v>0</v>
      </c>
      <c r="Y16" s="95">
        <f>'[1]สังคมสงเคราะห์'!B18</f>
        <v>0</v>
      </c>
      <c r="Z16" s="94">
        <f>'[1]เคหะ'!B18</f>
        <v>4879300</v>
      </c>
      <c r="AA16" s="95">
        <f>'[1]เข้มแข็ง'!B18</f>
        <v>0</v>
      </c>
      <c r="AB16" s="94">
        <f>'[1]ศาสนา'!B18</f>
        <v>0</v>
      </c>
      <c r="AC16" s="95">
        <f>'[1]เกษตร'!B18</f>
        <v>80600</v>
      </c>
      <c r="AD16" s="95">
        <f>'[1]พาณิชย์'!B18</f>
        <v>0</v>
      </c>
      <c r="AE16" s="95">
        <f>'[1]งบกลาง'!B18</f>
        <v>0</v>
      </c>
    </row>
    <row r="17" spans="1:31" s="90" customFormat="1" ht="14.25">
      <c r="A17" s="91" t="s">
        <v>24</v>
      </c>
      <c r="B17" s="93">
        <f>SUM(จ่ายจากรายรับ!B17)</f>
        <v>0</v>
      </c>
      <c r="C17" s="92">
        <f>SUM(จ่ายจากรายรับ!E17)</f>
        <v>0</v>
      </c>
      <c r="D17" s="92">
        <v>0</v>
      </c>
      <c r="E17" s="92">
        <f>SUM(เงินสะสม!K17)</f>
        <v>0</v>
      </c>
      <c r="F17" s="92">
        <f>SUM(เงินสะสม!L17)</f>
        <v>0</v>
      </c>
      <c r="G17" s="92">
        <f t="shared" si="0"/>
        <v>0</v>
      </c>
      <c r="H17" s="92">
        <f>SUM(แผนงานรวม!D24)</f>
        <v>0</v>
      </c>
      <c r="I17" s="93">
        <v>0</v>
      </c>
      <c r="J17" s="92">
        <f>SUM(แผนงานรวม!F24)</f>
        <v>0</v>
      </c>
      <c r="K17" s="92">
        <f>SUM(แผนงานรวม!G24)</f>
        <v>0</v>
      </c>
      <c r="L17" s="92">
        <f>SUM(แผนงานรวม!H24)</f>
        <v>0</v>
      </c>
      <c r="M17" s="92">
        <f>SUM(แผนงานรวม!I24)</f>
        <v>0</v>
      </c>
      <c r="N17" s="92">
        <f>SUM(แผนงานรวม!J24)</f>
        <v>0</v>
      </c>
      <c r="O17" s="92">
        <f>SUM(แผนงานรวม!K24)</f>
        <v>0</v>
      </c>
      <c r="P17" s="92">
        <f>SUM(แผนงานรวม!L24)</f>
        <v>0</v>
      </c>
      <c r="Q17" s="92">
        <f>SUM(แผนงานรวม!M24)</f>
        <v>0</v>
      </c>
      <c r="R17" s="92">
        <v>0</v>
      </c>
      <c r="S17" s="92">
        <f>'[1]งบกลาง'!C15</f>
        <v>0</v>
      </c>
      <c r="T17" s="89"/>
      <c r="U17" s="94">
        <f>'[1]งานบริหารทั่วไป'!B14</f>
        <v>20000</v>
      </c>
      <c r="V17" s="94">
        <f>'[1]รักษาความสงบภายใน'!B15</f>
        <v>0</v>
      </c>
      <c r="W17" s="94">
        <f>'[1]การศึกษา'!B15</f>
        <v>0</v>
      </c>
      <c r="X17" s="94">
        <f>'[1]สาธารณสุข'!B15</f>
        <v>0</v>
      </c>
      <c r="Y17" s="95">
        <f>'[1]สังคมสงเคราะห์'!B15</f>
        <v>0</v>
      </c>
      <c r="Z17" s="94">
        <f>'[1]เคหะ'!B15</f>
        <v>0</v>
      </c>
      <c r="AA17" s="95">
        <f>'[1]เข้มแข็ง'!B15</f>
        <v>0</v>
      </c>
      <c r="AB17" s="94">
        <f>'[1]ศาสนา'!B15</f>
        <v>0</v>
      </c>
      <c r="AC17" s="95">
        <f>'[1]เกษตร'!B15</f>
        <v>0</v>
      </c>
      <c r="AD17" s="95">
        <f>'[1]พาณิชย์'!B15</f>
        <v>0</v>
      </c>
      <c r="AE17" s="95">
        <f>'[1]งบกลาง'!B15</f>
        <v>0</v>
      </c>
    </row>
    <row r="18" spans="1:31" s="90" customFormat="1" ht="14.25">
      <c r="A18" s="96" t="s">
        <v>8</v>
      </c>
      <c r="B18" s="93">
        <f>SUM(จ่ายจากรายรับ!B18)</f>
        <v>2590000</v>
      </c>
      <c r="C18" s="92">
        <f>SUM(จ่ายจากรายรับ!E18)</f>
        <v>1032000</v>
      </c>
      <c r="D18" s="92">
        <v>0</v>
      </c>
      <c r="E18" s="92">
        <f>SUM(เงินสะสม!K18)</f>
        <v>0</v>
      </c>
      <c r="F18" s="92">
        <f>SUM(เงินสะสม!L18)</f>
        <v>0</v>
      </c>
      <c r="G18" s="92">
        <f t="shared" si="0"/>
        <v>1032000</v>
      </c>
      <c r="H18" s="92">
        <f>SUM(แผนงานรวม!D25)</f>
        <v>0</v>
      </c>
      <c r="I18" s="93">
        <v>0</v>
      </c>
      <c r="J18" s="92">
        <f>SUM(แผนงานรวม!F25)</f>
        <v>1022000</v>
      </c>
      <c r="K18" s="92">
        <f>SUM(แผนงานรวม!G25)</f>
        <v>0</v>
      </c>
      <c r="L18" s="92">
        <f>SUM(แผนงานรวม!H25)</f>
        <v>0</v>
      </c>
      <c r="M18" s="92">
        <f>SUM(แผนงานรวม!I25)</f>
        <v>0</v>
      </c>
      <c r="N18" s="92">
        <f>SUM(แผนงานรวม!J25)</f>
        <v>0</v>
      </c>
      <c r="O18" s="92">
        <f>SUM(แผนงานรวม!K25)</f>
        <v>10000</v>
      </c>
      <c r="P18" s="92">
        <f>SUM(แผนงานรวม!L25)</f>
        <v>0</v>
      </c>
      <c r="Q18" s="92">
        <f>SUM(แผนงานรวม!M25)</f>
        <v>0</v>
      </c>
      <c r="R18" s="92">
        <v>0</v>
      </c>
      <c r="S18" s="92">
        <f>'[1]งบกลาง'!C14</f>
        <v>0</v>
      </c>
      <c r="T18" s="89"/>
      <c r="U18" s="94">
        <f>'[1]งานบริหารทั่วไป'!B13</f>
        <v>80000</v>
      </c>
      <c r="V18" s="94">
        <f>'[1]รักษาความสงบภายใน'!B14</f>
        <v>0</v>
      </c>
      <c r="W18" s="94">
        <f>'[1]การศึกษา'!B14</f>
        <v>2420000</v>
      </c>
      <c r="X18" s="94">
        <f>'[1]สาธารณสุข'!B14</f>
        <v>285000</v>
      </c>
      <c r="Y18" s="95">
        <f>'[1]สังคมสงเคราะห์'!B14</f>
        <v>10000</v>
      </c>
      <c r="Z18" s="94">
        <f>'[1]เคหะ'!B14</f>
        <v>0</v>
      </c>
      <c r="AA18" s="95">
        <f>'[1]เข้มแข็ง'!B14</f>
        <v>140000</v>
      </c>
      <c r="AB18" s="94">
        <f>'[1]ศาสนา'!B14</f>
        <v>170000</v>
      </c>
      <c r="AC18" s="95">
        <f>'[1]เกษตร'!B14</f>
        <v>0</v>
      </c>
      <c r="AD18" s="95">
        <f>'[1]พาณิชย์'!B14</f>
        <v>0</v>
      </c>
      <c r="AE18" s="95">
        <f>'[1]งบกลาง'!B14</f>
        <v>0</v>
      </c>
    </row>
    <row r="19" spans="1:31" s="90" customFormat="1" ht="15" thickBot="1">
      <c r="A19" s="98" t="s">
        <v>6</v>
      </c>
      <c r="B19" s="99">
        <f aca="true" t="shared" si="1" ref="B19:G19">SUM(B8:B18)</f>
        <v>53946700</v>
      </c>
      <c r="C19" s="99">
        <f t="shared" si="1"/>
        <v>21202452.880000003</v>
      </c>
      <c r="D19" s="99">
        <f t="shared" si="1"/>
        <v>28000</v>
      </c>
      <c r="E19" s="118">
        <f t="shared" si="1"/>
        <v>143200</v>
      </c>
      <c r="F19" s="118">
        <f t="shared" si="1"/>
        <v>0</v>
      </c>
      <c r="G19" s="99">
        <f t="shared" si="1"/>
        <v>21373652.880000003</v>
      </c>
      <c r="H19" s="118">
        <f aca="true" t="shared" si="2" ref="H19:S19">SUM(H8:H18)</f>
        <v>6036292.18</v>
      </c>
      <c r="I19" s="158">
        <f t="shared" si="2"/>
        <v>402886</v>
      </c>
      <c r="J19" s="118">
        <f t="shared" si="2"/>
        <v>3732259.18</v>
      </c>
      <c r="K19" s="118">
        <f>SUM(K8:K18)</f>
        <v>127639.5</v>
      </c>
      <c r="L19" s="118">
        <f t="shared" si="2"/>
        <v>365825</v>
      </c>
      <c r="M19" s="118">
        <f t="shared" si="2"/>
        <v>785962</v>
      </c>
      <c r="N19" s="118">
        <f t="shared" si="2"/>
        <v>0</v>
      </c>
      <c r="O19" s="118">
        <f t="shared" si="2"/>
        <v>10000</v>
      </c>
      <c r="P19" s="118">
        <f t="shared" si="2"/>
        <v>1389500</v>
      </c>
      <c r="Q19" s="118">
        <f t="shared" si="2"/>
        <v>123840</v>
      </c>
      <c r="R19" s="118">
        <f t="shared" si="2"/>
        <v>0</v>
      </c>
      <c r="S19" s="118">
        <f t="shared" si="2"/>
        <v>8371449.02</v>
      </c>
      <c r="T19" s="89"/>
      <c r="U19" s="94">
        <f>'[1]งานบริหารทั่วไป'!B18</f>
        <v>14779450</v>
      </c>
      <c r="V19" s="94">
        <f>'[1]รักษาความสงบภายใน'!B19</f>
        <v>1465600</v>
      </c>
      <c r="W19" s="94">
        <f>'[1]การศึกษา'!B19</f>
        <v>6084570</v>
      </c>
      <c r="X19" s="94">
        <f>'[1]สาธารณสุข'!B19</f>
        <v>874845</v>
      </c>
      <c r="Y19" s="95">
        <f>'[1]สังคมสงเคราะห์'!B19</f>
        <v>903400</v>
      </c>
      <c r="Z19" s="94">
        <f>'[1]เคหะ'!B19</f>
        <v>8925060</v>
      </c>
      <c r="AA19" s="95">
        <f>'[1]เข้มแข็ง'!B19</f>
        <v>409000</v>
      </c>
      <c r="AB19" s="94">
        <f>'[1]ศาสนา'!B19</f>
        <v>420000</v>
      </c>
      <c r="AC19" s="95">
        <f>'[1]เกษตร'!B19</f>
        <v>1149600</v>
      </c>
      <c r="AD19" s="95">
        <f>'[1]พาณิชย์'!B19</f>
        <v>40000</v>
      </c>
      <c r="AE19" s="95"/>
    </row>
    <row r="20" spans="1:20" ht="15.75" customHeight="1" thickTop="1">
      <c r="A20" s="100" t="s">
        <v>123</v>
      </c>
      <c r="B20" s="138"/>
      <c r="C20" s="149"/>
      <c r="D20" s="101"/>
      <c r="E20" s="161"/>
      <c r="F20" s="161"/>
      <c r="G20" s="101"/>
      <c r="H20" s="91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90"/>
    </row>
    <row r="21" spans="1:20" ht="15.75" customHeight="1">
      <c r="A21" s="103" t="s">
        <v>159</v>
      </c>
      <c r="B21" s="139">
        <v>303000</v>
      </c>
      <c r="C21" s="150">
        <v>260844.64</v>
      </c>
      <c r="D21" s="104">
        <v>0</v>
      </c>
      <c r="E21" s="150">
        <v>0</v>
      </c>
      <c r="F21" s="150">
        <v>0</v>
      </c>
      <c r="G21" s="150">
        <f aca="true" t="shared" si="3" ref="G21:G29">SUM(C21:F21)</f>
        <v>260844.64</v>
      </c>
      <c r="H21" s="9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90"/>
    </row>
    <row r="22" spans="1:20" ht="15.75" customHeight="1">
      <c r="A22" s="103" t="s">
        <v>160</v>
      </c>
      <c r="B22" s="139">
        <v>66700</v>
      </c>
      <c r="C22" s="150">
        <v>23839.5</v>
      </c>
      <c r="D22" s="104">
        <v>0</v>
      </c>
      <c r="E22" s="150">
        <v>0</v>
      </c>
      <c r="F22" s="150">
        <v>0</v>
      </c>
      <c r="G22" s="150">
        <f t="shared" si="3"/>
        <v>23839.5</v>
      </c>
      <c r="H22" s="9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90"/>
    </row>
    <row r="23" spans="1:20" ht="15.75" customHeight="1">
      <c r="A23" s="103" t="s">
        <v>161</v>
      </c>
      <c r="B23" s="139">
        <v>266000</v>
      </c>
      <c r="C23" s="150">
        <v>100032.32</v>
      </c>
      <c r="D23" s="104">
        <v>0</v>
      </c>
      <c r="E23" s="150">
        <v>0</v>
      </c>
      <c r="F23" s="150">
        <v>0</v>
      </c>
      <c r="G23" s="150">
        <f t="shared" si="3"/>
        <v>100032.32</v>
      </c>
      <c r="H23" s="91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90"/>
    </row>
    <row r="24" spans="1:20" ht="15.75" customHeight="1">
      <c r="A24" s="103" t="s">
        <v>162</v>
      </c>
      <c r="B24" s="139">
        <v>20000</v>
      </c>
      <c r="C24" s="150">
        <v>0</v>
      </c>
      <c r="D24" s="104">
        <v>0</v>
      </c>
      <c r="E24" s="150">
        <v>0</v>
      </c>
      <c r="F24" s="150">
        <v>0</v>
      </c>
      <c r="G24" s="150">
        <f t="shared" si="3"/>
        <v>0</v>
      </c>
      <c r="H24" s="91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90"/>
    </row>
    <row r="25" spans="1:20" ht="15.75" customHeight="1">
      <c r="A25" s="103" t="s">
        <v>163</v>
      </c>
      <c r="B25" s="139">
        <v>130000</v>
      </c>
      <c r="C25" s="150">
        <v>100211.1</v>
      </c>
      <c r="D25" s="104">
        <v>0</v>
      </c>
      <c r="E25" s="150">
        <v>0</v>
      </c>
      <c r="F25" s="150">
        <v>0</v>
      </c>
      <c r="G25" s="150">
        <f t="shared" si="3"/>
        <v>100211.1</v>
      </c>
      <c r="H25" s="91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90"/>
    </row>
    <row r="26" spans="1:20" ht="15.75" customHeight="1">
      <c r="A26" s="103" t="s">
        <v>164</v>
      </c>
      <c r="B26" s="139">
        <v>3000</v>
      </c>
      <c r="C26" s="150">
        <v>0</v>
      </c>
      <c r="D26" s="104">
        <v>0</v>
      </c>
      <c r="E26" s="150">
        <v>0</v>
      </c>
      <c r="F26" s="150">
        <v>0</v>
      </c>
      <c r="G26" s="150">
        <f t="shared" si="3"/>
        <v>0</v>
      </c>
      <c r="H26" s="91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90"/>
    </row>
    <row r="27" spans="1:20" ht="15.75" customHeight="1">
      <c r="A27" s="103" t="s">
        <v>165</v>
      </c>
      <c r="B27" s="139">
        <v>20180000</v>
      </c>
      <c r="C27" s="150">
        <v>11025977.97</v>
      </c>
      <c r="D27" s="104">
        <v>0</v>
      </c>
      <c r="E27" s="150">
        <v>0</v>
      </c>
      <c r="F27" s="150">
        <v>0</v>
      </c>
      <c r="G27" s="150">
        <f t="shared" si="3"/>
        <v>11025977.97</v>
      </c>
      <c r="H27" s="91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90"/>
    </row>
    <row r="28" spans="1:20" ht="15.75" customHeight="1">
      <c r="A28" s="103" t="s">
        <v>166</v>
      </c>
      <c r="B28" s="139">
        <v>32978000</v>
      </c>
      <c r="C28" s="150">
        <v>20685461</v>
      </c>
      <c r="D28" s="104">
        <v>0</v>
      </c>
      <c r="E28" s="150">
        <v>0</v>
      </c>
      <c r="F28" s="150">
        <v>0</v>
      </c>
      <c r="G28" s="150">
        <f t="shared" si="3"/>
        <v>20685461</v>
      </c>
      <c r="H28" s="91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90"/>
    </row>
    <row r="29" spans="1:20" ht="15.75" customHeight="1">
      <c r="A29" s="106" t="s">
        <v>158</v>
      </c>
      <c r="B29" s="142">
        <v>0</v>
      </c>
      <c r="C29" s="107">
        <v>0</v>
      </c>
      <c r="D29" s="105">
        <v>28000</v>
      </c>
      <c r="E29" s="150">
        <v>0</v>
      </c>
      <c r="F29" s="150">
        <v>0</v>
      </c>
      <c r="G29" s="150">
        <f t="shared" si="3"/>
        <v>28000</v>
      </c>
      <c r="H29" s="91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90"/>
    </row>
    <row r="30" spans="1:20" s="78" customFormat="1" ht="15.75" customHeight="1" thickBot="1">
      <c r="A30" s="116" t="s">
        <v>124</v>
      </c>
      <c r="B30" s="109">
        <f>SUM(B21:B29)</f>
        <v>53946700</v>
      </c>
      <c r="C30" s="108">
        <f>SUM(C21:C29)</f>
        <v>32196366.53</v>
      </c>
      <c r="D30" s="108">
        <f>SUM(D21:D29)</f>
        <v>28000</v>
      </c>
      <c r="E30" s="109">
        <v>0</v>
      </c>
      <c r="F30" s="109">
        <v>0</v>
      </c>
      <c r="G30" s="109">
        <f>SUM(G21:G29)</f>
        <v>32224366.53</v>
      </c>
      <c r="H30" s="110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90"/>
    </row>
    <row r="31" spans="1:20" s="78" customFormat="1" ht="15.75" customHeight="1" thickTop="1">
      <c r="A31" s="112" t="s">
        <v>127</v>
      </c>
      <c r="B31" s="90"/>
      <c r="C31" s="90"/>
      <c r="D31" s="90"/>
      <c r="E31" s="162"/>
      <c r="F31" s="162"/>
      <c r="G31" s="113">
        <f>SUM(G30-G19)</f>
        <v>10850713.649999999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1:20" s="78" customFormat="1" ht="15.7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1:20" s="78" customFormat="1" ht="15.75" customHeight="1">
      <c r="A33" s="90"/>
      <c r="B33" s="90"/>
      <c r="C33" s="90"/>
      <c r="D33" s="90"/>
      <c r="E33" s="90"/>
      <c r="F33" s="90"/>
      <c r="G33" s="90"/>
      <c r="H33" s="90"/>
      <c r="I33" s="189"/>
      <c r="J33" s="189"/>
      <c r="K33" s="189"/>
      <c r="L33" s="189"/>
      <c r="M33" s="189"/>
      <c r="N33" s="189"/>
      <c r="O33" s="114"/>
      <c r="P33" s="189"/>
      <c r="Q33" s="189"/>
      <c r="R33" s="189"/>
      <c r="S33" s="90"/>
      <c r="T33" s="90"/>
    </row>
    <row r="34" spans="1:20" s="78" customFormat="1" ht="15.75" customHeight="1">
      <c r="A34" s="90"/>
      <c r="B34" s="90"/>
      <c r="C34" s="90"/>
      <c r="D34" s="90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90"/>
      <c r="R34" s="90"/>
      <c r="S34" s="79"/>
      <c r="T34" s="79"/>
    </row>
    <row r="35" spans="1:20" s="78" customFormat="1" ht="15.7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</row>
    <row r="36" spans="1:20" s="78" customFormat="1" ht="18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</row>
    <row r="37" spans="1:20" s="78" customFormat="1" ht="18">
      <c r="A37" s="90"/>
      <c r="B37" s="90"/>
      <c r="C37" s="190"/>
      <c r="D37" s="190"/>
      <c r="E37" s="190"/>
      <c r="F37" s="190"/>
      <c r="G37" s="190"/>
      <c r="H37" s="164"/>
      <c r="I37" s="164"/>
      <c r="J37" s="164"/>
      <c r="K37" s="190"/>
      <c r="L37" s="190"/>
      <c r="M37" s="190"/>
      <c r="N37" s="90"/>
      <c r="O37" s="90"/>
      <c r="P37" s="90"/>
      <c r="Q37" s="90"/>
      <c r="R37" s="90"/>
      <c r="S37" s="90"/>
      <c r="T37" s="90"/>
    </row>
    <row r="38" spans="1:20" s="78" customFormat="1" ht="18">
      <c r="A38" s="90"/>
      <c r="B38" s="90"/>
      <c r="C38" s="190"/>
      <c r="D38" s="190"/>
      <c r="E38" s="190"/>
      <c r="F38" s="190"/>
      <c r="G38" s="190"/>
      <c r="H38" s="165"/>
      <c r="I38" s="79"/>
      <c r="J38" s="79"/>
      <c r="K38" s="190"/>
      <c r="L38" s="190"/>
      <c r="M38" s="190"/>
      <c r="N38" s="90"/>
      <c r="O38" s="90"/>
      <c r="P38" s="90"/>
      <c r="Q38" s="90"/>
      <c r="R38" s="90"/>
      <c r="S38" s="90"/>
      <c r="T38" s="90"/>
    </row>
    <row r="39" spans="1:20" s="78" customFormat="1" ht="18">
      <c r="A39" s="90"/>
      <c r="B39" s="90"/>
      <c r="C39" s="190"/>
      <c r="D39" s="190"/>
      <c r="E39" s="190"/>
      <c r="F39" s="190"/>
      <c r="G39" s="190"/>
      <c r="H39" s="165"/>
      <c r="I39" s="79"/>
      <c r="J39" s="79"/>
      <c r="K39" s="190"/>
      <c r="L39" s="190"/>
      <c r="M39" s="190"/>
      <c r="N39" s="90"/>
      <c r="O39" s="90"/>
      <c r="P39" s="90"/>
      <c r="Q39" s="90"/>
      <c r="R39" s="90"/>
      <c r="S39" s="90"/>
      <c r="T39" s="90"/>
    </row>
    <row r="40" spans="1:20" s="78" customFormat="1" ht="18">
      <c r="A40" s="90"/>
      <c r="B40" s="90"/>
      <c r="C40" s="190"/>
      <c r="D40" s="190"/>
      <c r="E40" s="190"/>
      <c r="F40" s="190"/>
      <c r="G40" s="190"/>
      <c r="H40" s="79"/>
      <c r="I40" s="79"/>
      <c r="J40" s="79"/>
      <c r="K40" s="79"/>
      <c r="L40" s="79"/>
      <c r="M40" s="79"/>
      <c r="N40" s="90"/>
      <c r="O40" s="90"/>
      <c r="P40" s="90"/>
      <c r="Q40" s="90"/>
      <c r="R40" s="90"/>
      <c r="S40" s="90"/>
      <c r="T40" s="90"/>
    </row>
    <row r="41" spans="1:20" s="78" customFormat="1" ht="18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</row>
    <row r="42" spans="1:20" s="78" customFormat="1" ht="18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</row>
    <row r="43" spans="1:20" s="78" customFormat="1" ht="39.7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166" t="s">
        <v>205</v>
      </c>
      <c r="T43" s="90"/>
    </row>
    <row r="44" spans="1:20" s="78" customFormat="1" ht="18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</row>
    <row r="45" spans="1:20" s="78" customFormat="1" ht="18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</row>
    <row r="46" spans="1:20" s="78" customFormat="1" ht="18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</row>
    <row r="47" spans="1:20" s="78" customFormat="1" ht="18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</row>
    <row r="48" spans="1:20" s="78" customFormat="1" ht="18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</row>
    <row r="49" spans="1:20" s="78" customFormat="1" ht="18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</row>
    <row r="50" spans="1:20" s="78" customFormat="1" ht="18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</row>
    <row r="51" spans="1:20" s="78" customFormat="1" ht="18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</row>
    <row r="52" spans="1:20" s="78" customFormat="1" ht="18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</row>
    <row r="53" spans="1:20" s="78" customFormat="1" ht="18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</row>
    <row r="54" spans="1:20" s="78" customFormat="1" ht="18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</row>
    <row r="55" spans="1:20" s="78" customFormat="1" ht="18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</row>
    <row r="56" spans="1:20" s="78" customFormat="1" ht="18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</row>
    <row r="57" spans="1:20" s="78" customFormat="1" ht="18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</row>
    <row r="58" spans="1:20" s="78" customFormat="1" ht="18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</row>
    <row r="59" spans="1:20" s="78" customFormat="1" ht="18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</row>
    <row r="60" spans="1:20" s="78" customFormat="1" ht="18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</row>
    <row r="61" spans="1:20" s="78" customFormat="1" ht="18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</row>
  </sheetData>
  <sheetProtection/>
  <mergeCells count="13">
    <mergeCell ref="A1:S1"/>
    <mergeCell ref="A2:S2"/>
    <mergeCell ref="A3:S3"/>
    <mergeCell ref="I33:K33"/>
    <mergeCell ref="L33:N33"/>
    <mergeCell ref="P33:R33"/>
    <mergeCell ref="C38:G38"/>
    <mergeCell ref="C39:G39"/>
    <mergeCell ref="C40:G40"/>
    <mergeCell ref="K37:M37"/>
    <mergeCell ref="K38:M38"/>
    <mergeCell ref="K39:M39"/>
    <mergeCell ref="C37:G37"/>
  </mergeCells>
  <printOptions/>
  <pageMargins left="0.28846153846153844" right="0.15625" top="0.563301282051282" bottom="0.1141826923076923" header="0.25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view="pageLayout" workbookViewId="0" topLeftCell="A15">
      <selection activeCell="C19" sqref="C19"/>
    </sheetView>
  </sheetViews>
  <sheetFormatPr defaultColWidth="9.140625" defaultRowHeight="15"/>
  <cols>
    <col min="1" max="1" width="12.140625" style="1" customWidth="1"/>
    <col min="2" max="2" width="18.28125" style="1" customWidth="1"/>
    <col min="3" max="3" width="15.00390625" style="1" customWidth="1"/>
    <col min="4" max="4" width="14.28125" style="1" customWidth="1"/>
    <col min="5" max="5" width="15.57421875" style="1" customWidth="1"/>
    <col min="6" max="6" width="16.28125" style="1" customWidth="1"/>
    <col min="7" max="7" width="16.421875" style="1" customWidth="1"/>
    <col min="8" max="8" width="15.140625" style="1" customWidth="1"/>
    <col min="9" max="16384" width="9.00390625" style="1" customWidth="1"/>
  </cols>
  <sheetData>
    <row r="1" spans="1:8" ht="21">
      <c r="A1" s="168" t="s">
        <v>0</v>
      </c>
      <c r="B1" s="168"/>
      <c r="C1" s="168"/>
      <c r="D1" s="168"/>
      <c r="E1" s="168"/>
      <c r="F1" s="168"/>
      <c r="G1" s="168"/>
      <c r="H1" s="168"/>
    </row>
    <row r="2" spans="1:8" ht="21">
      <c r="A2" s="168" t="s">
        <v>133</v>
      </c>
      <c r="B2" s="168"/>
      <c r="C2" s="168"/>
      <c r="D2" s="168"/>
      <c r="E2" s="168"/>
      <c r="F2" s="168"/>
      <c r="G2" s="168"/>
      <c r="H2" s="168"/>
    </row>
    <row r="3" spans="1:8" ht="21">
      <c r="A3" s="168" t="s">
        <v>186</v>
      </c>
      <c r="B3" s="168"/>
      <c r="C3" s="168"/>
      <c r="D3" s="168"/>
      <c r="E3" s="168"/>
      <c r="F3" s="168"/>
      <c r="G3" s="168"/>
      <c r="H3" s="168"/>
    </row>
    <row r="4" spans="1:8" ht="21">
      <c r="A4" s="20" t="s">
        <v>1</v>
      </c>
      <c r="B4" s="20" t="s">
        <v>2</v>
      </c>
      <c r="C4" s="20" t="s">
        <v>3</v>
      </c>
      <c r="D4" s="20" t="s">
        <v>4</v>
      </c>
      <c r="E4" s="20" t="s">
        <v>11</v>
      </c>
      <c r="F4" s="20" t="s">
        <v>12</v>
      </c>
      <c r="G4" s="20" t="s">
        <v>14</v>
      </c>
      <c r="H4" s="20" t="s">
        <v>6</v>
      </c>
    </row>
    <row r="5" spans="1:8" ht="21">
      <c r="A5" s="21"/>
      <c r="B5" s="21"/>
      <c r="C5" s="21"/>
      <c r="D5" s="21"/>
      <c r="E5" s="21"/>
      <c r="F5" s="21" t="s">
        <v>13</v>
      </c>
      <c r="G5" s="21"/>
      <c r="H5" s="21"/>
    </row>
    <row r="6" spans="1:8" ht="21">
      <c r="A6" s="3" t="s">
        <v>15</v>
      </c>
      <c r="B6" s="9" t="s">
        <v>16</v>
      </c>
      <c r="C6" s="4" t="s">
        <v>7</v>
      </c>
      <c r="D6" s="15">
        <f>SUM('[12]เงินเดือน'!$M$12)</f>
        <v>2624640</v>
      </c>
      <c r="E6" s="16">
        <f>SUM('[12]เงินเดือน'!$M$25)</f>
        <v>1312320</v>
      </c>
      <c r="F6" s="15">
        <v>0</v>
      </c>
      <c r="G6" s="16">
        <v>0</v>
      </c>
      <c r="H6" s="15">
        <f>SUM(E6:G6)</f>
        <v>1312320</v>
      </c>
    </row>
    <row r="7" spans="1:8" ht="21">
      <c r="A7" s="5"/>
      <c r="B7" s="10" t="s">
        <v>17</v>
      </c>
      <c r="C7" s="6" t="s">
        <v>7</v>
      </c>
      <c r="D7" s="17">
        <f>SUM('[12]เงินเดือน'!$AJ$12,'[12]ประจำ'!$F$11,'[12]ค่าจ้าง'!$W$12,'[13]เงินเดือน'!$K$12,'[13]ชั่วคราว'!$M$11)</f>
        <v>7429404</v>
      </c>
      <c r="E7" s="18">
        <f>SUM('[12]เงินเดือน'!$AJ$25,'[12]ประจำ'!$F$24,'[12]ค่าจ้าง'!$W$25)</f>
        <v>2321220</v>
      </c>
      <c r="F7" s="17">
        <v>0</v>
      </c>
      <c r="G7" s="18">
        <f>SUM('[13]เงินเดือน'!$K$25,'[13]ชั่วคราว'!$M$24)</f>
        <v>840311</v>
      </c>
      <c r="H7" s="17">
        <f>SUM(E7:G7)</f>
        <v>3161531</v>
      </c>
    </row>
    <row r="8" spans="1:8" ht="21">
      <c r="A8" s="5" t="s">
        <v>25</v>
      </c>
      <c r="B8" s="10" t="s">
        <v>18</v>
      </c>
      <c r="C8" s="6" t="s">
        <v>7</v>
      </c>
      <c r="D8" s="17">
        <f>SUM('[12]ค่าตอบแทน'!$E$11,'[13]ค่าตอบแทน'!$D$11)</f>
        <v>289000</v>
      </c>
      <c r="E8" s="18">
        <f>SUM('[12]ค่าตอบแทน'!$E$24)</f>
        <v>72000</v>
      </c>
      <c r="F8" s="17">
        <v>0</v>
      </c>
      <c r="G8" s="18">
        <f>SUM('[13]ค่าตอบแทน'!$D$24)</f>
        <v>18000</v>
      </c>
      <c r="H8" s="17">
        <f aca="true" t="shared" si="0" ref="H8:H14">SUM(E8:G8)</f>
        <v>90000</v>
      </c>
    </row>
    <row r="9" spans="1:8" ht="21">
      <c r="A9" s="5"/>
      <c r="B9" s="10" t="s">
        <v>19</v>
      </c>
      <c r="C9" s="6" t="s">
        <v>7</v>
      </c>
      <c r="D9" s="17">
        <f>SUM('[12]ใช้สอย'!$O$14,'[13]ใช้สอย'!$H$13)</f>
        <v>2438000</v>
      </c>
      <c r="E9" s="18">
        <f>SUM('[12]ใช้สอย'!$O$27)</f>
        <v>616810.01</v>
      </c>
      <c r="F9" s="17">
        <v>0</v>
      </c>
      <c r="G9" s="18">
        <f>SUM('[13]ใช้สอย'!$H$26)</f>
        <v>192169</v>
      </c>
      <c r="H9" s="17">
        <f t="shared" si="0"/>
        <v>808979.01</v>
      </c>
    </row>
    <row r="10" spans="1:8" ht="21">
      <c r="A10" s="5"/>
      <c r="B10" s="10" t="s">
        <v>20</v>
      </c>
      <c r="C10" s="6" t="s">
        <v>7</v>
      </c>
      <c r="D10" s="17">
        <f>SUM('[12]วัสดุ'!$J$12,'[13]วัสดุ'!$D$12)</f>
        <v>915000</v>
      </c>
      <c r="E10" s="18">
        <f>SUM('[12]วัสดุ'!$J$25)</f>
        <v>406824.5</v>
      </c>
      <c r="F10" s="17">
        <v>0</v>
      </c>
      <c r="G10" s="18">
        <f>SUM('[13]วัสดุ'!$D$25)</f>
        <v>39374</v>
      </c>
      <c r="H10" s="17">
        <f t="shared" si="0"/>
        <v>446198.5</v>
      </c>
    </row>
    <row r="11" spans="1:8" ht="21">
      <c r="A11" s="5"/>
      <c r="B11" s="10" t="s">
        <v>21</v>
      </c>
      <c r="C11" s="6" t="s">
        <v>7</v>
      </c>
      <c r="D11" s="17">
        <f>SUM('[12]สาธารณูปโภค'!$G$11,'[13]สาธารูปโภค'!$C$11)</f>
        <v>414000</v>
      </c>
      <c r="E11" s="18">
        <f>SUM('[12]สาธารณูปโภค'!$G$24)</f>
        <v>151452.87000000002</v>
      </c>
      <c r="F11" s="17">
        <v>0</v>
      </c>
      <c r="G11" s="18">
        <f>SUM('[13]สาธารูปโภค'!$C$24)</f>
        <v>210.8</v>
      </c>
      <c r="H11" s="17">
        <f t="shared" si="0"/>
        <v>151663.67</v>
      </c>
    </row>
    <row r="12" spans="1:8" ht="21">
      <c r="A12" s="5" t="s">
        <v>26</v>
      </c>
      <c r="B12" s="10" t="s">
        <v>22</v>
      </c>
      <c r="C12" s="6" t="s">
        <v>7</v>
      </c>
      <c r="D12" s="17">
        <f>SUM('[12]ครุภัณฑ์'!$E$12,'[13]ครุภัณฑ์'!$E$12)</f>
        <v>71400</v>
      </c>
      <c r="E12" s="18">
        <f>SUM('[12]ครุภัณฑ์'!$E$25)</f>
        <v>28100</v>
      </c>
      <c r="F12" s="17">
        <v>0</v>
      </c>
      <c r="G12" s="18">
        <f>SUM('[13]ครุภัณฑ์'!$E$25)</f>
        <v>37500</v>
      </c>
      <c r="H12" s="17">
        <f t="shared" si="0"/>
        <v>65600</v>
      </c>
    </row>
    <row r="13" spans="1:8" ht="21">
      <c r="A13" s="5"/>
      <c r="B13" s="10" t="s">
        <v>23</v>
      </c>
      <c r="C13" s="6" t="s">
        <v>7</v>
      </c>
      <c r="D13" s="17">
        <v>0</v>
      </c>
      <c r="E13" s="18">
        <v>0</v>
      </c>
      <c r="F13" s="17">
        <v>0</v>
      </c>
      <c r="G13" s="18">
        <v>0</v>
      </c>
      <c r="H13" s="17">
        <f t="shared" si="0"/>
        <v>0</v>
      </c>
    </row>
    <row r="14" spans="1:8" ht="21">
      <c r="A14" s="5" t="s">
        <v>27</v>
      </c>
      <c r="B14" s="10" t="s">
        <v>24</v>
      </c>
      <c r="C14" s="6" t="s">
        <v>7</v>
      </c>
      <c r="D14" s="17">
        <v>0</v>
      </c>
      <c r="E14" s="18">
        <f>SUM('[9]อื่น'!$C$24)</f>
        <v>0</v>
      </c>
      <c r="F14" s="17">
        <v>0</v>
      </c>
      <c r="G14" s="18">
        <v>0</v>
      </c>
      <c r="H14" s="17">
        <f t="shared" si="0"/>
        <v>0</v>
      </c>
    </row>
    <row r="15" spans="1:8" ht="21">
      <c r="A15" s="7" t="s">
        <v>28</v>
      </c>
      <c r="B15" s="11" t="s">
        <v>8</v>
      </c>
      <c r="C15" s="8" t="s">
        <v>7</v>
      </c>
      <c r="D15" s="22">
        <v>0</v>
      </c>
      <c r="E15" s="23">
        <f>SUM('[9]อุดหนุน'!$C$26)</f>
        <v>0</v>
      </c>
      <c r="F15" s="22">
        <v>0</v>
      </c>
      <c r="G15" s="23">
        <v>0</v>
      </c>
      <c r="H15" s="22">
        <f>SUM(E15:G15)</f>
        <v>0</v>
      </c>
    </row>
    <row r="16" spans="1:8" ht="21">
      <c r="A16" s="12"/>
      <c r="B16" s="14" t="s">
        <v>6</v>
      </c>
      <c r="C16" s="13"/>
      <c r="D16" s="24">
        <f>SUM(D6:D15)</f>
        <v>14181444</v>
      </c>
      <c r="E16" s="24">
        <f>SUM(E6:E15)</f>
        <v>4908727.38</v>
      </c>
      <c r="F16" s="24">
        <f>SUM(F6:F15)</f>
        <v>0</v>
      </c>
      <c r="G16" s="24">
        <f>SUM(G6:G15)</f>
        <v>1127564.8</v>
      </c>
      <c r="H16" s="24">
        <f>SUM(E16:G16)</f>
        <v>6036292.18</v>
      </c>
    </row>
    <row r="17" spans="4:8" ht="21">
      <c r="D17" s="25"/>
      <c r="E17" s="25"/>
      <c r="F17" s="25"/>
      <c r="G17" s="25"/>
      <c r="H17" s="25"/>
    </row>
    <row r="18" ht="21">
      <c r="A18" s="1" t="s">
        <v>10</v>
      </c>
    </row>
    <row r="19" s="6" customFormat="1" ht="32.25" customHeight="1"/>
    <row r="20" ht="39">
      <c r="H20" s="166" t="s">
        <v>188</v>
      </c>
    </row>
  </sheetData>
  <sheetProtection/>
  <mergeCells count="3">
    <mergeCell ref="A1:H1"/>
    <mergeCell ref="A2:H2"/>
    <mergeCell ref="A3:H3"/>
  </mergeCells>
  <printOptions/>
  <pageMargins left="0.7" right="0.65625" top="0.9791666666666666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61"/>
  <sheetViews>
    <sheetView view="pageLayout" zoomScale="130" zoomScaleNormal="130" zoomScalePageLayoutView="130" workbookViewId="0" topLeftCell="A22">
      <selection activeCell="G43" sqref="G43"/>
    </sheetView>
  </sheetViews>
  <sheetFormatPr defaultColWidth="9.140625" defaultRowHeight="15"/>
  <cols>
    <col min="1" max="1" width="17.421875" style="79" customWidth="1"/>
    <col min="2" max="2" width="8.7109375" style="79" customWidth="1"/>
    <col min="3" max="3" width="8.8515625" style="79" customWidth="1"/>
    <col min="4" max="4" width="9.28125" style="79" customWidth="1"/>
    <col min="5" max="6" width="8.7109375" style="79" customWidth="1"/>
    <col min="7" max="7" width="7.7109375" style="79" customWidth="1"/>
    <col min="8" max="8" width="6.7109375" style="79" customWidth="1"/>
    <col min="9" max="9" width="8.7109375" style="79" customWidth="1"/>
    <col min="10" max="10" width="9.00390625" style="79" customWidth="1"/>
    <col min="11" max="11" width="7.28125" style="79" customWidth="1"/>
    <col min="12" max="12" width="8.140625" style="79" customWidth="1"/>
    <col min="13" max="14" width="7.57421875" style="79" customWidth="1"/>
    <col min="15" max="15" width="8.421875" style="79" customWidth="1"/>
    <col min="16" max="16" width="7.00390625" style="79" customWidth="1"/>
    <col min="17" max="17" width="8.140625" style="79" customWidth="1"/>
    <col min="18" max="19" width="7.421875" style="79" customWidth="1"/>
    <col min="20" max="20" width="5.8515625" style="79" customWidth="1"/>
    <col min="21" max="21" width="9.140625" style="79" customWidth="1"/>
    <col min="22" max="22" width="9.00390625" style="79" customWidth="1"/>
    <col min="23" max="23" width="10.28125" style="78" customWidth="1"/>
    <col min="24" max="24" width="9.7109375" style="78" customWidth="1"/>
    <col min="25" max="25" width="10.00390625" style="78" customWidth="1"/>
    <col min="26" max="26" width="9.57421875" style="78" customWidth="1"/>
    <col min="27" max="27" width="10.421875" style="78" customWidth="1"/>
    <col min="28" max="28" width="10.28125" style="78" customWidth="1"/>
    <col min="29" max="29" width="10.8515625" style="78" customWidth="1"/>
    <col min="30" max="30" width="10.28125" style="78" customWidth="1"/>
    <col min="31" max="31" width="10.421875" style="78" customWidth="1"/>
    <col min="32" max="32" width="8.57421875" style="78" customWidth="1"/>
    <col min="33" max="33" width="9.57421875" style="78" customWidth="1"/>
    <col min="34" max="16384" width="9.00390625" style="79" customWidth="1"/>
  </cols>
  <sheetData>
    <row r="1" spans="1:22" ht="20.25">
      <c r="A1" s="187" t="s">
        <v>117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78"/>
    </row>
    <row r="2" spans="1:22" ht="17.25" customHeight="1">
      <c r="A2" s="187" t="s">
        <v>130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78"/>
    </row>
    <row r="3" spans="1:22" ht="17.25" customHeight="1">
      <c r="A3" s="188" t="s">
        <v>186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78"/>
    </row>
    <row r="4" spans="1:33" s="90" customFormat="1" ht="14.25">
      <c r="A4" s="121"/>
      <c r="B4" s="80"/>
      <c r="C4" s="80" t="s">
        <v>6</v>
      </c>
      <c r="D4" s="151" t="s">
        <v>147</v>
      </c>
      <c r="E4" s="80"/>
      <c r="F4" s="80" t="s">
        <v>91</v>
      </c>
      <c r="G4" s="80" t="s">
        <v>147</v>
      </c>
      <c r="H4" s="80" t="s">
        <v>91</v>
      </c>
      <c r="I4" s="80"/>
      <c r="J4" s="80" t="s">
        <v>56</v>
      </c>
      <c r="K4" s="81" t="s">
        <v>118</v>
      </c>
      <c r="L4" s="80" t="s">
        <v>37</v>
      </c>
      <c r="M4" s="81" t="s">
        <v>45</v>
      </c>
      <c r="N4" s="80" t="s">
        <v>98</v>
      </c>
      <c r="O4" s="81" t="s">
        <v>111</v>
      </c>
      <c r="P4" s="80" t="s">
        <v>100</v>
      </c>
      <c r="Q4" s="81" t="s">
        <v>103</v>
      </c>
      <c r="R4" s="80" t="s">
        <v>106</v>
      </c>
      <c r="S4" s="80" t="s">
        <v>109</v>
      </c>
      <c r="T4" s="80" t="s">
        <v>109</v>
      </c>
      <c r="U4" s="122"/>
      <c r="V4" s="123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</row>
    <row r="5" spans="1:33" s="90" customFormat="1" ht="12.75" customHeight="1">
      <c r="A5" s="124" t="s">
        <v>119</v>
      </c>
      <c r="B5" s="82" t="s">
        <v>4</v>
      </c>
      <c r="C5" s="82" t="s">
        <v>146</v>
      </c>
      <c r="D5" s="152" t="s">
        <v>148</v>
      </c>
      <c r="E5" s="82" t="s">
        <v>6</v>
      </c>
      <c r="F5" s="82" t="s">
        <v>167</v>
      </c>
      <c r="G5" s="82" t="s">
        <v>169</v>
      </c>
      <c r="H5" s="82" t="s">
        <v>171</v>
      </c>
      <c r="I5" s="82" t="s">
        <v>6</v>
      </c>
      <c r="J5" s="82" t="s">
        <v>94</v>
      </c>
      <c r="K5" s="83" t="s">
        <v>97</v>
      </c>
      <c r="L5" s="82"/>
      <c r="M5" s="83"/>
      <c r="N5" s="82" t="s">
        <v>99</v>
      </c>
      <c r="O5" s="83" t="s">
        <v>112</v>
      </c>
      <c r="P5" s="82" t="s">
        <v>120</v>
      </c>
      <c r="Q5" s="83" t="s">
        <v>72</v>
      </c>
      <c r="R5" s="82" t="s">
        <v>107</v>
      </c>
      <c r="S5" s="82" t="s">
        <v>121</v>
      </c>
      <c r="T5" s="82" t="s">
        <v>122</v>
      </c>
      <c r="U5" s="125" t="s">
        <v>5</v>
      </c>
      <c r="V5" s="123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</row>
    <row r="6" spans="1:33" s="90" customFormat="1" ht="12" customHeight="1">
      <c r="A6" s="126"/>
      <c r="B6" s="96"/>
      <c r="C6" s="84" t="s">
        <v>7</v>
      </c>
      <c r="D6" s="153" t="s">
        <v>149</v>
      </c>
      <c r="E6" s="96"/>
      <c r="F6" s="84" t="s">
        <v>168</v>
      </c>
      <c r="G6" s="84" t="s">
        <v>170</v>
      </c>
      <c r="H6" s="96"/>
      <c r="I6" s="96"/>
      <c r="J6" s="127"/>
      <c r="K6" s="128"/>
      <c r="L6" s="127"/>
      <c r="M6" s="128"/>
      <c r="N6" s="127"/>
      <c r="O6" s="128"/>
      <c r="P6" s="84" t="s">
        <v>112</v>
      </c>
      <c r="Q6" s="85" t="s">
        <v>73</v>
      </c>
      <c r="R6" s="84"/>
      <c r="S6" s="84"/>
      <c r="T6" s="84"/>
      <c r="U6" s="129"/>
      <c r="V6" s="123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</row>
    <row r="7" spans="1:33" s="90" customFormat="1" ht="14.25">
      <c r="A7" s="86" t="s">
        <v>91</v>
      </c>
      <c r="B7" s="117"/>
      <c r="C7" s="86"/>
      <c r="D7" s="86"/>
      <c r="E7" s="86"/>
      <c r="F7" s="86"/>
      <c r="G7" s="86"/>
      <c r="H7" s="86"/>
      <c r="I7" s="86"/>
      <c r="J7" s="87"/>
      <c r="K7" s="88"/>
      <c r="L7" s="87"/>
      <c r="M7" s="88"/>
      <c r="N7" s="87"/>
      <c r="O7" s="88"/>
      <c r="P7" s="87"/>
      <c r="Q7" s="88"/>
      <c r="R7" s="87"/>
      <c r="S7" s="88"/>
      <c r="T7" s="87"/>
      <c r="U7" s="87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s="90" customFormat="1" ht="14.25">
      <c r="A8" s="91" t="s">
        <v>154</v>
      </c>
      <c r="B8" s="93">
        <f>SUM(จ่ายจากรายรับ!B8)</f>
        <v>17347544</v>
      </c>
      <c r="C8" s="92">
        <f>SUM(แผนงานรวม!P26)</f>
        <v>8228249.02</v>
      </c>
      <c r="D8" s="92">
        <f>SUM(แผนงานรวม!P27)</f>
        <v>0</v>
      </c>
      <c r="E8" s="92">
        <f aca="true" t="shared" si="0" ref="E8:E18">SUM(J8:U8)</f>
        <v>8228249.02</v>
      </c>
      <c r="F8" s="92">
        <f>SUM(เงินสะสม!O19)</f>
        <v>143200</v>
      </c>
      <c r="G8" s="92">
        <f>SUM(สำรองเงินสะสม!O19)</f>
        <v>0</v>
      </c>
      <c r="H8" s="92">
        <f>SUM(เงินกู้!O19)</f>
        <v>0</v>
      </c>
      <c r="I8" s="92">
        <f>SUM(E8:H8)</f>
        <v>8371449.02</v>
      </c>
      <c r="J8" s="92">
        <v>0</v>
      </c>
      <c r="K8" s="93">
        <v>0</v>
      </c>
      <c r="L8" s="92">
        <v>0</v>
      </c>
      <c r="M8" s="93">
        <v>0</v>
      </c>
      <c r="N8" s="92">
        <v>0</v>
      </c>
      <c r="O8" s="93">
        <v>0</v>
      </c>
      <c r="P8" s="92">
        <v>0</v>
      </c>
      <c r="Q8" s="93">
        <v>0</v>
      </c>
      <c r="R8" s="92">
        <v>0</v>
      </c>
      <c r="S8" s="93">
        <v>0</v>
      </c>
      <c r="T8" s="92">
        <v>0</v>
      </c>
      <c r="U8" s="92">
        <f>SUM(งบกลาง!F18)</f>
        <v>8228249.02</v>
      </c>
      <c r="V8" s="89"/>
      <c r="W8" s="94">
        <f>'[1]งานบริหารทั่วไป'!B5</f>
        <v>0</v>
      </c>
      <c r="X8" s="94">
        <f>'[1]รักษาความสงบภายใน'!B6</f>
        <v>0</v>
      </c>
      <c r="Y8" s="94">
        <f>'[1]การศึกษา'!B6</f>
        <v>0</v>
      </c>
      <c r="Z8" s="94">
        <f>'[1]สาธารณสุข'!B6</f>
        <v>0</v>
      </c>
      <c r="AA8" s="95">
        <f>'[1]สังคมสงเคราะห์'!B6</f>
        <v>0</v>
      </c>
      <c r="AB8" s="94">
        <f>'[1]เคหะ'!B6</f>
        <v>0</v>
      </c>
      <c r="AC8" s="95">
        <f>'[1]เข้มแข็ง'!B6</f>
        <v>0</v>
      </c>
      <c r="AD8" s="94">
        <f>'[1]ศาสนา'!B6</f>
        <v>0</v>
      </c>
      <c r="AE8" s="95">
        <f>'[1]เกษตร'!B6</f>
        <v>0</v>
      </c>
      <c r="AF8" s="95">
        <f>'[1]พาณิชย์'!B6</f>
        <v>0</v>
      </c>
      <c r="AG8" s="95">
        <f>SUM(งบกลาง!D5)</f>
        <v>17347544</v>
      </c>
    </row>
    <row r="9" spans="1:33" s="90" customFormat="1" ht="14.25">
      <c r="A9" s="91" t="s">
        <v>128</v>
      </c>
      <c r="B9" s="93">
        <f>SUM(จ่ายจากรายรับ!B9)</f>
        <v>2624640</v>
      </c>
      <c r="C9" s="92">
        <f>SUM(แผนงานรวม!P9)</f>
        <v>1312320</v>
      </c>
      <c r="D9" s="92">
        <v>0</v>
      </c>
      <c r="E9" s="92">
        <f t="shared" si="0"/>
        <v>1312320</v>
      </c>
      <c r="F9" s="92">
        <f>SUM(เงินสะสม!O9)</f>
        <v>0</v>
      </c>
      <c r="G9" s="92">
        <f>SUM(สำรองเงินสะสม!O9)</f>
        <v>0</v>
      </c>
      <c r="H9" s="92">
        <f>SUM(เงินกู้!O9)</f>
        <v>0</v>
      </c>
      <c r="I9" s="92">
        <f aca="true" t="shared" si="1" ref="I9:I18">SUM(E9:H9)</f>
        <v>1312320</v>
      </c>
      <c r="J9" s="92">
        <f>SUM(แผนงานรวม!D9)</f>
        <v>1312320</v>
      </c>
      <c r="K9" s="93">
        <v>0</v>
      </c>
      <c r="L9" s="92">
        <v>0</v>
      </c>
      <c r="M9" s="93">
        <v>0</v>
      </c>
      <c r="N9" s="92">
        <v>0</v>
      </c>
      <c r="O9" s="93">
        <v>0</v>
      </c>
      <c r="P9" s="92">
        <v>0</v>
      </c>
      <c r="Q9" s="93">
        <v>0</v>
      </c>
      <c r="R9" s="92">
        <v>0</v>
      </c>
      <c r="S9" s="93">
        <v>0</v>
      </c>
      <c r="T9" s="92">
        <v>0</v>
      </c>
      <c r="U9" s="92">
        <v>0</v>
      </c>
      <c r="V9" s="89"/>
      <c r="W9" s="94">
        <f>SUM(บริหารทั่วไป!D6)</f>
        <v>2624640</v>
      </c>
      <c r="X9" s="94"/>
      <c r="Y9" s="94"/>
      <c r="Z9" s="94"/>
      <c r="AA9" s="95"/>
      <c r="AB9" s="94"/>
      <c r="AC9" s="95"/>
      <c r="AD9" s="94"/>
      <c r="AE9" s="95"/>
      <c r="AF9" s="95"/>
      <c r="AG9" s="95"/>
    </row>
    <row r="10" spans="1:33" s="90" customFormat="1" ht="14.25">
      <c r="A10" s="91" t="s">
        <v>151</v>
      </c>
      <c r="B10" s="93">
        <f>SUM(จ่ายจากรายรับ!B10)</f>
        <v>15723924</v>
      </c>
      <c r="C10" s="92">
        <f>SUM(แผนงานรวม!P10)</f>
        <v>6177936</v>
      </c>
      <c r="D10" s="92">
        <f>SUM(แผนงานรวม!P11)</f>
        <v>0</v>
      </c>
      <c r="E10" s="92">
        <f t="shared" si="0"/>
        <v>6177936</v>
      </c>
      <c r="F10" s="92">
        <f>SUM(เงินสะสม!O10)</f>
        <v>0</v>
      </c>
      <c r="G10" s="92">
        <f>SUM(สำรองเงินสะสม!O10)</f>
        <v>0</v>
      </c>
      <c r="H10" s="92">
        <f>SUM(เงินกู้!O10)</f>
        <v>0</v>
      </c>
      <c r="I10" s="92">
        <f t="shared" si="1"/>
        <v>6177936</v>
      </c>
      <c r="J10" s="92">
        <f>SUM(แผนงานรวม!D10)</f>
        <v>3161531</v>
      </c>
      <c r="K10" s="93">
        <f>SUM(แผนงานรวม!E10)</f>
        <v>259710</v>
      </c>
      <c r="L10" s="92">
        <f>SUM(แผนงานรวม!F10:F11)</f>
        <v>1570350</v>
      </c>
      <c r="M10" s="92">
        <f>SUM(แผนงานรวม!G10:G11)</f>
        <v>79710</v>
      </c>
      <c r="N10" s="92">
        <f>SUM(แผนงานรวม!H10:H11)</f>
        <v>295495</v>
      </c>
      <c r="O10" s="92">
        <f>SUM(แผนงานรวม!I10:I11)</f>
        <v>731430</v>
      </c>
      <c r="P10" s="92">
        <f>SUM(แผนงานรวม!J10:J11)</f>
        <v>0</v>
      </c>
      <c r="Q10" s="92">
        <f>SUM(แผนงานรวม!K10:K11)</f>
        <v>0</v>
      </c>
      <c r="R10" s="92">
        <f>SUM(แผนงานรวม!L10:L11)</f>
        <v>0</v>
      </c>
      <c r="S10" s="92">
        <f>SUM(แผนงานรวม!M10:M11)</f>
        <v>79710</v>
      </c>
      <c r="T10" s="92">
        <v>0</v>
      </c>
      <c r="U10" s="92">
        <f>'[1]งบกลาง'!C7</f>
        <v>0</v>
      </c>
      <c r="V10" s="89"/>
      <c r="W10" s="94">
        <f>SUM(บริหารทั่วไป!D7)</f>
        <v>7429404</v>
      </c>
      <c r="X10" s="94">
        <f>'[1]รักษาความสงบภายใน'!B7</f>
        <v>176220</v>
      </c>
      <c r="Y10" s="94">
        <f>'[1]การศึกษา'!B7</f>
        <v>486500</v>
      </c>
      <c r="Z10" s="94">
        <f>'[1]สาธารณสุข'!B7</f>
        <v>184045</v>
      </c>
      <c r="AA10" s="95">
        <f>'[1]สังคมสงเคราะห์'!B7</f>
        <v>439800</v>
      </c>
      <c r="AB10" s="94">
        <f>'[1]เคหะ'!B7</f>
        <v>782000</v>
      </c>
      <c r="AC10" s="95">
        <f>'[1]เข้มแข็ง'!B7</f>
        <v>0</v>
      </c>
      <c r="AD10" s="94">
        <f>'[1]ศาสนา'!B7</f>
        <v>0</v>
      </c>
      <c r="AE10" s="95">
        <f>'[1]เกษตร'!B7</f>
        <v>290000</v>
      </c>
      <c r="AF10" s="95">
        <f>'[1]พาณิชย์'!B7</f>
        <v>0</v>
      </c>
      <c r="AG10" s="95">
        <f>'[1]งบกลาง'!B7</f>
        <v>0</v>
      </c>
    </row>
    <row r="11" spans="1:33" s="90" customFormat="1" ht="14.25">
      <c r="A11" s="91" t="s">
        <v>18</v>
      </c>
      <c r="B11" s="93">
        <f>SUM(จ่ายจากรายรับ!B11)</f>
        <v>507000</v>
      </c>
      <c r="C11" s="92">
        <f>SUM(แผนงานรวม!P12)</f>
        <v>120000</v>
      </c>
      <c r="D11" s="92">
        <v>0</v>
      </c>
      <c r="E11" s="92">
        <f t="shared" si="0"/>
        <v>120000</v>
      </c>
      <c r="F11" s="92">
        <f>SUM(เงินสะสม!O11)</f>
        <v>0</v>
      </c>
      <c r="G11" s="92">
        <f>SUM(สำรองเงินสะสม!O11)</f>
        <v>0</v>
      </c>
      <c r="H11" s="92">
        <f>SUM(เงินกู้!O11)</f>
        <v>0</v>
      </c>
      <c r="I11" s="92">
        <f t="shared" si="1"/>
        <v>120000</v>
      </c>
      <c r="J11" s="92">
        <f>SUM(แผนงานรวม!D12)</f>
        <v>90000</v>
      </c>
      <c r="K11" s="93">
        <f>SUM(แผนงานรวม!E12)</f>
        <v>0</v>
      </c>
      <c r="L11" s="92">
        <f>SUM(แผนงานรวม!F12)</f>
        <v>18000</v>
      </c>
      <c r="M11" s="92">
        <f>SUM(แผนงานรวม!G12)</f>
        <v>0</v>
      </c>
      <c r="N11" s="92">
        <f>SUM(แผนงานรวม!H12)</f>
        <v>12000</v>
      </c>
      <c r="O11" s="92">
        <f>SUM(แผนงานรวม!I12)</f>
        <v>0</v>
      </c>
      <c r="P11" s="92">
        <f>SUM(แผนงานรวม!J12)</f>
        <v>0</v>
      </c>
      <c r="Q11" s="92">
        <f>SUM(แผนงานรวม!K12)</f>
        <v>0</v>
      </c>
      <c r="R11" s="92">
        <f>SUM(แผนงานรวม!L12)</f>
        <v>0</v>
      </c>
      <c r="S11" s="92">
        <f>SUM(แผนงานรวม!M12)</f>
        <v>0</v>
      </c>
      <c r="T11" s="92">
        <v>0</v>
      </c>
      <c r="U11" s="92">
        <f>'[1]งบกลาง'!C10</f>
        <v>0</v>
      </c>
      <c r="V11" s="89"/>
      <c r="W11" s="94">
        <f>'[1]งานบริหารทั่วไป'!B9</f>
        <v>453100</v>
      </c>
      <c r="X11" s="94">
        <f>'[1]รักษาความสงบภายใน'!B10</f>
        <v>54900</v>
      </c>
      <c r="Y11" s="94">
        <f>'[1]การศึกษา'!B10</f>
        <v>41000</v>
      </c>
      <c r="Z11" s="94">
        <f>'[1]สาธารณสุข'!B10</f>
        <v>11000</v>
      </c>
      <c r="AA11" s="95">
        <f>'[1]สังคมสงเคราะห์'!B10</f>
        <v>52000</v>
      </c>
      <c r="AB11" s="94">
        <f>'[1]เคหะ'!B10</f>
        <v>57500</v>
      </c>
      <c r="AC11" s="95">
        <f>'[1]เข้มแข็ง'!B10</f>
        <v>0</v>
      </c>
      <c r="AD11" s="94">
        <f>'[1]ศาสนา'!B10</f>
        <v>0</v>
      </c>
      <c r="AE11" s="95">
        <f>'[1]เกษตร'!B10</f>
        <v>10520</v>
      </c>
      <c r="AF11" s="95">
        <f>'[1]พาณิชย์'!B10</f>
        <v>0</v>
      </c>
      <c r="AG11" s="95">
        <f>'[1]งบกลาง'!B10</f>
        <v>0</v>
      </c>
    </row>
    <row r="12" spans="1:33" s="90" customFormat="1" ht="14.25">
      <c r="A12" s="91" t="s">
        <v>152</v>
      </c>
      <c r="B12" s="93">
        <f>SUM(จ่ายจากรายรับ!B12)</f>
        <v>6531190</v>
      </c>
      <c r="C12" s="92">
        <f>SUM(แผนงานรวม!P13)</f>
        <v>2137732.51</v>
      </c>
      <c r="D12" s="92">
        <f>SUM(แผนงานรวม!P14)</f>
        <v>0</v>
      </c>
      <c r="E12" s="92">
        <f t="shared" si="0"/>
        <v>2137732.51</v>
      </c>
      <c r="F12" s="92">
        <f>SUM(เงินสะสม!O12)</f>
        <v>0</v>
      </c>
      <c r="G12" s="92">
        <f>SUM(สำรองเงินสะสม!O12)</f>
        <v>0</v>
      </c>
      <c r="H12" s="92">
        <f>SUM(เงินกู้!O12)</f>
        <v>0</v>
      </c>
      <c r="I12" s="92">
        <f t="shared" si="1"/>
        <v>2137732.51</v>
      </c>
      <c r="J12" s="92">
        <f>SUM(แผนงานรวม!D13)</f>
        <v>808979.01</v>
      </c>
      <c r="K12" s="93">
        <f>SUM(แผนงานรวม!E13)</f>
        <v>143176</v>
      </c>
      <c r="L12" s="92">
        <f>SUM(แผนงานรวม!F13:F14)</f>
        <v>805356</v>
      </c>
      <c r="M12" s="92">
        <f>SUM(แผนงานรวม!G13:G14)</f>
        <v>47929.5</v>
      </c>
      <c r="N12" s="92">
        <f>SUM(แผนงานรวม!H13:H14)</f>
        <v>44130</v>
      </c>
      <c r="O12" s="92">
        <f>SUM(แผนงานรวม!I13:I14)</f>
        <v>38532</v>
      </c>
      <c r="P12" s="92">
        <f>SUM(แผนงานรวม!J13:J14)</f>
        <v>0</v>
      </c>
      <c r="Q12" s="92">
        <f>SUM(แผนงานรวม!K13:K14)</f>
        <v>0</v>
      </c>
      <c r="R12" s="92">
        <f>SUM(แผนงานรวม!L13:L14)</f>
        <v>205500</v>
      </c>
      <c r="S12" s="92">
        <f>SUM(แผนงานรวม!M13:M14)</f>
        <v>44130</v>
      </c>
      <c r="T12" s="92">
        <v>0</v>
      </c>
      <c r="U12" s="92">
        <f>'[1]งบกลาง'!C11</f>
        <v>0</v>
      </c>
      <c r="V12" s="89"/>
      <c r="W12" s="94">
        <f>'[1]งานบริหารทั่วไป'!B10</f>
        <v>1597900</v>
      </c>
      <c r="X12" s="94">
        <f>'[1]รักษาความสงบภายใน'!B11</f>
        <v>433000</v>
      </c>
      <c r="Y12" s="94">
        <f>'[1]การศึกษา'!B11</f>
        <v>1262400</v>
      </c>
      <c r="Z12" s="94">
        <f>'[1]สาธารณสุข'!B11</f>
        <v>68000</v>
      </c>
      <c r="AA12" s="95">
        <f>'[1]สังคมสงเคราะห์'!B11</f>
        <v>165000</v>
      </c>
      <c r="AB12" s="94">
        <f>'[1]เคหะ'!B11</f>
        <v>1350000</v>
      </c>
      <c r="AC12" s="95">
        <f>'[1]เข้มแข็ง'!B11</f>
        <v>269000</v>
      </c>
      <c r="AD12" s="94">
        <f>'[1]ศาสนา'!B11</f>
        <v>250000</v>
      </c>
      <c r="AE12" s="95">
        <f>'[1]เกษตร'!B11</f>
        <v>370280</v>
      </c>
      <c r="AF12" s="95">
        <f>'[1]พาณิชย์'!B11</f>
        <v>0</v>
      </c>
      <c r="AG12" s="95">
        <f>'[1]งบกลาง'!B11</f>
        <v>0</v>
      </c>
    </row>
    <row r="13" spans="1:33" s="90" customFormat="1" ht="14.25">
      <c r="A13" s="91" t="s">
        <v>144</v>
      </c>
      <c r="B13" s="93">
        <f>SUM(จ่ายจากรายรับ!B13)</f>
        <v>2637002</v>
      </c>
      <c r="C13" s="92">
        <f>SUM(แผนงานรวม!P15)</f>
        <v>753997.14</v>
      </c>
      <c r="D13" s="92">
        <v>0</v>
      </c>
      <c r="E13" s="92">
        <f t="shared" si="0"/>
        <v>753997.14</v>
      </c>
      <c r="F13" s="92">
        <f>SUM(เงินสะสม!O13)</f>
        <v>0</v>
      </c>
      <c r="G13" s="92">
        <f>SUM(สำรองเงินสะสม!O13)</f>
        <v>0</v>
      </c>
      <c r="H13" s="92">
        <f>SUM(เงินกู้!O13)</f>
        <v>0</v>
      </c>
      <c r="I13" s="92">
        <f t="shared" si="1"/>
        <v>753997.14</v>
      </c>
      <c r="J13" s="92">
        <f>SUM(แผนงานรวม!D15)</f>
        <v>446198.5</v>
      </c>
      <c r="K13" s="93">
        <f>SUM(แผนงานรวม!E15)</f>
        <v>0</v>
      </c>
      <c r="L13" s="92">
        <f>SUM(แผนงานรวม!F15:F17)</f>
        <v>277598.64</v>
      </c>
      <c r="M13" s="92">
        <f>SUM(แผนงานรวม!G15:G17)</f>
        <v>0</v>
      </c>
      <c r="N13" s="92">
        <f>SUM(แผนงานรวม!H15:H17)</f>
        <v>14200</v>
      </c>
      <c r="O13" s="92">
        <f>SUM(แผนงานรวม!I15:I17)</f>
        <v>16000</v>
      </c>
      <c r="P13" s="92">
        <f>SUM(แผนงานรวม!J15:J17)</f>
        <v>0</v>
      </c>
      <c r="Q13" s="92">
        <f>SUM(แผนงานรวม!K15:K17)</f>
        <v>0</v>
      </c>
      <c r="R13" s="92">
        <f>SUM(แผนงานรวม!L15:L17)</f>
        <v>0</v>
      </c>
      <c r="S13" s="92">
        <f>SUM(แผนงานรวม!M15:M17)</f>
        <v>0</v>
      </c>
      <c r="T13" s="92">
        <v>0</v>
      </c>
      <c r="U13" s="92">
        <f>'[1]งบกลาง'!C12</f>
        <v>0</v>
      </c>
      <c r="V13" s="89"/>
      <c r="W13" s="94">
        <f>'[1]งานบริหารทั่วไป'!B11</f>
        <v>987000</v>
      </c>
      <c r="X13" s="94">
        <f>'[1]รักษาความสงบภายใน'!B12</f>
        <v>109200</v>
      </c>
      <c r="Y13" s="94">
        <f>'[1]การศึกษา'!B12</f>
        <v>1549260</v>
      </c>
      <c r="Z13" s="94">
        <f>'[1]สาธารณสุข'!B12</f>
        <v>172000</v>
      </c>
      <c r="AA13" s="95">
        <f>'[1]สังคมสงเคราะห์'!B12</f>
        <v>54000</v>
      </c>
      <c r="AB13" s="94">
        <f>'[1]เคหะ'!B12</f>
        <v>660000</v>
      </c>
      <c r="AC13" s="95">
        <f>'[1]เข้มแข็ง'!B12</f>
        <v>0</v>
      </c>
      <c r="AD13" s="94">
        <f>'[1]ศาสนา'!B12</f>
        <v>0</v>
      </c>
      <c r="AE13" s="95">
        <f>'[1]เกษตร'!B12</f>
        <v>60000</v>
      </c>
      <c r="AF13" s="95">
        <f>'[1]พาณิชย์'!B12</f>
        <v>0</v>
      </c>
      <c r="AG13" s="95">
        <f>'[1]งบกลาง'!B12</f>
        <v>0</v>
      </c>
    </row>
    <row r="14" spans="1:33" s="90" customFormat="1" ht="14.25">
      <c r="A14" s="91" t="s">
        <v>21</v>
      </c>
      <c r="B14" s="93">
        <f>SUM(จ่ายจากรายรับ!B14)</f>
        <v>484000</v>
      </c>
      <c r="C14" s="92">
        <f>SUM(แผนงานรวม!P18)</f>
        <v>162618.21000000002</v>
      </c>
      <c r="D14" s="92">
        <v>0</v>
      </c>
      <c r="E14" s="92">
        <f t="shared" si="0"/>
        <v>162618.21000000002</v>
      </c>
      <c r="F14" s="92">
        <f>SUM(เงินสะสม!O14)</f>
        <v>0</v>
      </c>
      <c r="G14" s="92">
        <f>SUM(สำรองเงินสะสม!O14)</f>
        <v>0</v>
      </c>
      <c r="H14" s="92">
        <f>SUM(เงินกู้!O14)</f>
        <v>0</v>
      </c>
      <c r="I14" s="92">
        <f t="shared" si="1"/>
        <v>162618.21000000002</v>
      </c>
      <c r="J14" s="92">
        <f>SUM(แผนงานรวม!D18)</f>
        <v>151663.67</v>
      </c>
      <c r="K14" s="93">
        <f>SUM(แผนงานรวม!E18)</f>
        <v>0</v>
      </c>
      <c r="L14" s="92">
        <f>SUM(แผนงานรวม!F18)</f>
        <v>10954.539999999999</v>
      </c>
      <c r="M14" s="92">
        <f>SUM(แผนงานรวม!G18)</f>
        <v>0</v>
      </c>
      <c r="N14" s="92">
        <f>SUM(แผนงานรวม!H18)</f>
        <v>0</v>
      </c>
      <c r="O14" s="92">
        <f>SUM(แผนงานรวม!I18)</f>
        <v>0</v>
      </c>
      <c r="P14" s="92">
        <f>SUM(แผนงานรวม!J18)</f>
        <v>0</v>
      </c>
      <c r="Q14" s="92">
        <f>SUM(แผนงานรวม!K18)</f>
        <v>0</v>
      </c>
      <c r="R14" s="92">
        <f>SUM(แผนงานรวม!L18)</f>
        <v>0</v>
      </c>
      <c r="S14" s="92">
        <f>SUM(แผนงานรวม!M18)</f>
        <v>0</v>
      </c>
      <c r="T14" s="92">
        <f>SUM(แผนงานรวม!N18)</f>
        <v>0</v>
      </c>
      <c r="U14" s="92">
        <f>'[1]งบกลาง'!C13</f>
        <v>0</v>
      </c>
      <c r="V14" s="89"/>
      <c r="W14" s="94">
        <f>'[1]งานบริหารทั่วไป'!B12</f>
        <v>427500</v>
      </c>
      <c r="X14" s="94">
        <f>'[1]รักษาความสงบภายใน'!B13</f>
        <v>0</v>
      </c>
      <c r="Y14" s="94">
        <f>'[1]การศึกษา'!B13</f>
        <v>36000</v>
      </c>
      <c r="Z14" s="94">
        <f>'[1]สาธารณสุข'!B13</f>
        <v>0</v>
      </c>
      <c r="AA14" s="95">
        <f>'[1]สังคมสงเคราะห์'!B13</f>
        <v>0</v>
      </c>
      <c r="AB14" s="94">
        <f>'[1]เคหะ'!B13</f>
        <v>0</v>
      </c>
      <c r="AC14" s="95">
        <f>'[1]เข้มแข็ง'!B13</f>
        <v>0</v>
      </c>
      <c r="AD14" s="94">
        <f>'[1]ศาสนา'!B13</f>
        <v>0</v>
      </c>
      <c r="AE14" s="95">
        <f>'[1]เกษตร'!B13</f>
        <v>0</v>
      </c>
      <c r="AF14" s="95">
        <f>'[1]พาณิชย์'!B13</f>
        <v>40000</v>
      </c>
      <c r="AG14" s="95">
        <f>'[1]งบกลาง'!B13</f>
        <v>0</v>
      </c>
    </row>
    <row r="15" spans="1:33" s="90" customFormat="1" ht="14.25">
      <c r="A15" s="91" t="s">
        <v>155</v>
      </c>
      <c r="B15" s="93">
        <f>SUM(จ่ายจากรายรับ!B15)</f>
        <v>71400</v>
      </c>
      <c r="C15" s="92">
        <f>SUM(แผนงานรวม!P19)</f>
        <v>65600</v>
      </c>
      <c r="D15" s="92">
        <v>0</v>
      </c>
      <c r="E15" s="92">
        <f t="shared" si="0"/>
        <v>65600</v>
      </c>
      <c r="F15" s="92">
        <f>SUM(เงินสะสม!O15)</f>
        <v>0</v>
      </c>
      <c r="G15" s="92">
        <f>SUM(สำรองเงินสะสม!O15)</f>
        <v>0</v>
      </c>
      <c r="H15" s="92">
        <f>SUM(เงินกู้!O15)</f>
        <v>0</v>
      </c>
      <c r="I15" s="92">
        <f t="shared" si="1"/>
        <v>65600</v>
      </c>
      <c r="J15" s="92">
        <f>SUM(แผนงานรวม!D19,เงินกู้!C15)</f>
        <v>65600</v>
      </c>
      <c r="K15" s="93">
        <f>SUM(แผนงานรวม!E19)</f>
        <v>0</v>
      </c>
      <c r="L15" s="92">
        <f>SUM(แผนงานรวม!F19)</f>
        <v>0</v>
      </c>
      <c r="M15" s="92">
        <f>SUM(แผนงานรวม!G19)</f>
        <v>0</v>
      </c>
      <c r="N15" s="92">
        <f>SUM(แผนงานรวม!H19)</f>
        <v>0</v>
      </c>
      <c r="O15" s="92">
        <f>SUM(แผนงานรวม!I19)</f>
        <v>0</v>
      </c>
      <c r="P15" s="92">
        <f>SUM(แผนงานรวม!J19)</f>
        <v>0</v>
      </c>
      <c r="Q15" s="92">
        <f>SUM(แผนงานรวม!K19)</f>
        <v>0</v>
      </c>
      <c r="R15" s="92">
        <f>SUM(แผนงานรวม!L19)</f>
        <v>0</v>
      </c>
      <c r="S15" s="92">
        <f>SUM(แผนงานรวม!M19)</f>
        <v>0</v>
      </c>
      <c r="T15" s="92">
        <v>0</v>
      </c>
      <c r="U15" s="92">
        <f>'[1]งบกลาง'!C17</f>
        <v>0</v>
      </c>
      <c r="V15" s="89"/>
      <c r="W15" s="94">
        <f>'[1]งานบริหารทั่วไป'!B16</f>
        <v>644800</v>
      </c>
      <c r="X15" s="94">
        <f>'[1]รักษาความสงบภายใน'!B17</f>
        <v>174200</v>
      </c>
      <c r="Y15" s="94">
        <f>'[1]การศึกษา'!B17</f>
        <v>40000</v>
      </c>
      <c r="Z15" s="94">
        <f>'[1]สาธารณสุข'!B17</f>
        <v>0</v>
      </c>
      <c r="AA15" s="95">
        <f>'[1]สังคมสงเคราะห์'!B17</f>
        <v>17000</v>
      </c>
      <c r="AB15" s="94">
        <f>'[1]เคหะ'!B17</f>
        <v>256900</v>
      </c>
      <c r="AC15" s="95">
        <f>'[1]เข้มแข็ง'!B17</f>
        <v>0</v>
      </c>
      <c r="AD15" s="94">
        <f>'[1]ศาสนา'!B17</f>
        <v>0</v>
      </c>
      <c r="AE15" s="95">
        <f>'[1]เกษตร'!B17</f>
        <v>15600</v>
      </c>
      <c r="AF15" s="95">
        <f>'[1]พาณิชย์'!B17</f>
        <v>0</v>
      </c>
      <c r="AG15" s="95">
        <f>'[1]งบกลาง'!B17</f>
        <v>0</v>
      </c>
    </row>
    <row r="16" spans="1:33" s="90" customFormat="1" ht="14.25">
      <c r="A16" s="91" t="s">
        <v>131</v>
      </c>
      <c r="B16" s="93">
        <f>SUM(จ่ายจากรายรับ!B16)</f>
        <v>5430000</v>
      </c>
      <c r="C16" s="92">
        <f>SUM(แผนงานรวม!P21)</f>
        <v>1184000</v>
      </c>
      <c r="D16" s="92">
        <v>9890216</v>
      </c>
      <c r="E16" s="92">
        <f>SUM(C16:D16)</f>
        <v>11074216</v>
      </c>
      <c r="F16" s="92">
        <f>SUM(เงินสะสม!O16)</f>
        <v>0</v>
      </c>
      <c r="G16" s="92">
        <f>SUM(สำรองเงินสะสม!O16)</f>
        <v>0</v>
      </c>
      <c r="H16" s="92">
        <f>SUM(เงินกู้!O16)</f>
        <v>0</v>
      </c>
      <c r="I16" s="92">
        <f t="shared" si="1"/>
        <v>11074216</v>
      </c>
      <c r="J16" s="92">
        <f>SUM(แผนงานรวม!D21)</f>
        <v>0</v>
      </c>
      <c r="K16" s="93">
        <f>SUM(แผนงานรวม!E21)</f>
        <v>0</v>
      </c>
      <c r="L16" s="92">
        <f>SUM(แผนงานรวม!F21:F23)</f>
        <v>0</v>
      </c>
      <c r="M16" s="92">
        <f>SUM(แผนงานรวม!G21:G23)</f>
        <v>0</v>
      </c>
      <c r="N16" s="92">
        <f>SUM(แผนงานรวม!H21:H23)</f>
        <v>0</v>
      </c>
      <c r="O16" s="92">
        <f>SUM(แผนงานรวม!I21:I23,เงินสะสม!H16)</f>
        <v>0</v>
      </c>
      <c r="P16" s="92">
        <f>SUM(แผนงานรวม!J21:J23)</f>
        <v>0</v>
      </c>
      <c r="Q16" s="92">
        <f>SUM(แผนงานรวม!K21:K23)</f>
        <v>0</v>
      </c>
      <c r="R16" s="92">
        <f>SUM(แผนงานรวม!L21:L23,เงินสะสม!K16)</f>
        <v>1184000</v>
      </c>
      <c r="S16" s="92">
        <f>SUM(แผนงานรวม!M21:M23)</f>
        <v>0</v>
      </c>
      <c r="T16" s="92">
        <v>0</v>
      </c>
      <c r="U16" s="92">
        <f>'[1]งบกลาง'!C18</f>
        <v>0</v>
      </c>
      <c r="V16" s="89"/>
      <c r="W16" s="94">
        <f>'[1]งานบริหารทั่วไป'!B17</f>
        <v>200000</v>
      </c>
      <c r="X16" s="94">
        <f>'[1]รักษาความสงบภายใน'!B18</f>
        <v>0</v>
      </c>
      <c r="Y16" s="94">
        <f>'[1]การศึกษา'!B18</f>
        <v>45000</v>
      </c>
      <c r="Z16" s="94">
        <f>'[1]สาธารณสุข'!B18</f>
        <v>0</v>
      </c>
      <c r="AA16" s="95">
        <f>'[1]สังคมสงเคราะห์'!B18</f>
        <v>0</v>
      </c>
      <c r="AB16" s="94">
        <f>'[1]เคหะ'!B18</f>
        <v>4879300</v>
      </c>
      <c r="AC16" s="95">
        <f>'[1]เข้มแข็ง'!B18</f>
        <v>0</v>
      </c>
      <c r="AD16" s="94">
        <f>'[1]ศาสนา'!B18</f>
        <v>0</v>
      </c>
      <c r="AE16" s="95">
        <f>'[1]เกษตร'!B18</f>
        <v>80600</v>
      </c>
      <c r="AF16" s="95">
        <f>'[1]พาณิชย์'!B18</f>
        <v>0</v>
      </c>
      <c r="AG16" s="95">
        <f>'[1]งบกลาง'!B18</f>
        <v>0</v>
      </c>
    </row>
    <row r="17" spans="1:33" s="90" customFormat="1" ht="14.25">
      <c r="A17" s="91" t="s">
        <v>24</v>
      </c>
      <c r="B17" s="93">
        <f>SUM(จ่ายจากรายรับ!B17)</f>
        <v>0</v>
      </c>
      <c r="C17" s="92">
        <v>0</v>
      </c>
      <c r="D17" s="92">
        <v>0</v>
      </c>
      <c r="E17" s="92">
        <f t="shared" si="0"/>
        <v>0</v>
      </c>
      <c r="F17" s="92">
        <f>SUM(เงินสะสม!O17)</f>
        <v>0</v>
      </c>
      <c r="G17" s="92">
        <f>SUM(สำรองเงินสะสม!O17)</f>
        <v>0</v>
      </c>
      <c r="H17" s="92">
        <f>SUM(เงินกู้!O17)</f>
        <v>0</v>
      </c>
      <c r="I17" s="92">
        <f t="shared" si="1"/>
        <v>0</v>
      </c>
      <c r="J17" s="92">
        <f>SUM(แผนงานรวม!D24)</f>
        <v>0</v>
      </c>
      <c r="K17" s="93">
        <v>0</v>
      </c>
      <c r="L17" s="92">
        <f>SUM(แผนงานรวม!F24)</f>
        <v>0</v>
      </c>
      <c r="M17" s="92">
        <f>SUM(แผนงานรวม!G24)</f>
        <v>0</v>
      </c>
      <c r="N17" s="92">
        <f>SUM(แผนงานรวม!H24)</f>
        <v>0</v>
      </c>
      <c r="O17" s="92">
        <f>SUM(แผนงานรวม!I24)</f>
        <v>0</v>
      </c>
      <c r="P17" s="92">
        <f>SUM(แผนงานรวม!J24)</f>
        <v>0</v>
      </c>
      <c r="Q17" s="92">
        <f>SUM(แผนงานรวม!K24)</f>
        <v>0</v>
      </c>
      <c r="R17" s="92">
        <f>SUM(แผนงานรวม!L24)</f>
        <v>0</v>
      </c>
      <c r="S17" s="92">
        <f>SUM(แผนงานรวม!M24)</f>
        <v>0</v>
      </c>
      <c r="T17" s="92">
        <v>0</v>
      </c>
      <c r="U17" s="92">
        <f>'[1]งบกลาง'!C15</f>
        <v>0</v>
      </c>
      <c r="V17" s="89"/>
      <c r="W17" s="94">
        <f>'[1]งานบริหารทั่วไป'!B14</f>
        <v>20000</v>
      </c>
      <c r="X17" s="94">
        <f>'[1]รักษาความสงบภายใน'!B15</f>
        <v>0</v>
      </c>
      <c r="Y17" s="94">
        <f>'[1]การศึกษา'!B15</f>
        <v>0</v>
      </c>
      <c r="Z17" s="94">
        <f>'[1]สาธารณสุข'!B15</f>
        <v>0</v>
      </c>
      <c r="AA17" s="95">
        <f>'[1]สังคมสงเคราะห์'!B15</f>
        <v>0</v>
      </c>
      <c r="AB17" s="94">
        <f>'[1]เคหะ'!B15</f>
        <v>0</v>
      </c>
      <c r="AC17" s="95">
        <f>'[1]เข้มแข็ง'!B15</f>
        <v>0</v>
      </c>
      <c r="AD17" s="94">
        <f>'[1]ศาสนา'!B15</f>
        <v>0</v>
      </c>
      <c r="AE17" s="95">
        <f>'[1]เกษตร'!B15</f>
        <v>0</v>
      </c>
      <c r="AF17" s="95">
        <f>'[1]พาณิชย์'!B15</f>
        <v>0</v>
      </c>
      <c r="AG17" s="95">
        <f>'[1]งบกลาง'!B15</f>
        <v>0</v>
      </c>
    </row>
    <row r="18" spans="1:33" s="90" customFormat="1" ht="14.25">
      <c r="A18" s="96" t="s">
        <v>8</v>
      </c>
      <c r="B18" s="93">
        <f>SUM(จ่ายจากรายรับ!B18)</f>
        <v>2590000</v>
      </c>
      <c r="C18" s="92">
        <f>SUM(แผนงานรวม!P25)</f>
        <v>1032000</v>
      </c>
      <c r="D18" s="92">
        <v>0</v>
      </c>
      <c r="E18" s="97">
        <f t="shared" si="0"/>
        <v>1032000</v>
      </c>
      <c r="F18" s="92">
        <f>SUM(เงินสะสม!O18)</f>
        <v>0</v>
      </c>
      <c r="G18" s="92">
        <f>SUM(สำรองเงินสะสม!O18)</f>
        <v>0</v>
      </c>
      <c r="H18" s="92">
        <f>SUM(เงินกู้!O18)</f>
        <v>0</v>
      </c>
      <c r="I18" s="92">
        <f t="shared" si="1"/>
        <v>1032000</v>
      </c>
      <c r="J18" s="92">
        <f>SUM(แผนงานรวม!D25)</f>
        <v>0</v>
      </c>
      <c r="K18" s="93">
        <v>0</v>
      </c>
      <c r="L18" s="92">
        <f>SUM(แผนงานรวม!F25)</f>
        <v>1022000</v>
      </c>
      <c r="M18" s="92">
        <f>SUM(แผนงานรวม!G25)</f>
        <v>0</v>
      </c>
      <c r="N18" s="92">
        <f>SUM(แผนงานรวม!H25)</f>
        <v>0</v>
      </c>
      <c r="O18" s="92">
        <f>SUM(แผนงานรวม!I25)</f>
        <v>0</v>
      </c>
      <c r="P18" s="92">
        <f>SUM(แผนงานรวม!J25)</f>
        <v>0</v>
      </c>
      <c r="Q18" s="92">
        <f>SUM(แผนงานรวม!K25)</f>
        <v>10000</v>
      </c>
      <c r="R18" s="92">
        <f>SUM(แผนงานรวม!L25)</f>
        <v>0</v>
      </c>
      <c r="S18" s="92">
        <f>SUM(แผนงานรวม!M25)</f>
        <v>0</v>
      </c>
      <c r="T18" s="92">
        <v>0</v>
      </c>
      <c r="U18" s="92">
        <f>'[1]งบกลาง'!C14</f>
        <v>0</v>
      </c>
      <c r="V18" s="89"/>
      <c r="W18" s="94">
        <f>'[1]งานบริหารทั่วไป'!B13</f>
        <v>80000</v>
      </c>
      <c r="X18" s="94">
        <f>'[1]รักษาความสงบภายใน'!B14</f>
        <v>0</v>
      </c>
      <c r="Y18" s="94">
        <f>'[1]การศึกษา'!B14</f>
        <v>2420000</v>
      </c>
      <c r="Z18" s="94">
        <f>'[1]สาธารณสุข'!B14</f>
        <v>285000</v>
      </c>
      <c r="AA18" s="95">
        <f>'[1]สังคมสงเคราะห์'!B14</f>
        <v>10000</v>
      </c>
      <c r="AB18" s="94">
        <f>'[1]เคหะ'!B14</f>
        <v>0</v>
      </c>
      <c r="AC18" s="95">
        <f>'[1]เข้มแข็ง'!B14</f>
        <v>140000</v>
      </c>
      <c r="AD18" s="94">
        <f>'[1]ศาสนา'!B14</f>
        <v>170000</v>
      </c>
      <c r="AE18" s="95">
        <f>'[1]เกษตร'!B14</f>
        <v>0</v>
      </c>
      <c r="AF18" s="95">
        <f>'[1]พาณิชย์'!B14</f>
        <v>0</v>
      </c>
      <c r="AG18" s="95">
        <f>'[1]งบกลาง'!B14</f>
        <v>0</v>
      </c>
    </row>
    <row r="19" spans="1:33" s="90" customFormat="1" ht="15" thickBot="1">
      <c r="A19" s="98" t="s">
        <v>6</v>
      </c>
      <c r="B19" s="99">
        <f>SUM(B8:B18)</f>
        <v>53946700</v>
      </c>
      <c r="C19" s="99">
        <f>SUM(C8:C18)</f>
        <v>21174452.880000003</v>
      </c>
      <c r="D19" s="99">
        <f>SUM(D8:D18)</f>
        <v>9890216</v>
      </c>
      <c r="E19" s="99">
        <f aca="true" t="shared" si="2" ref="E19:U19">SUM(E8:E18)</f>
        <v>31064668.880000003</v>
      </c>
      <c r="F19" s="118">
        <f>SUM(F8:F18)</f>
        <v>143200</v>
      </c>
      <c r="G19" s="118">
        <f>SUM(G8:G18)</f>
        <v>0</v>
      </c>
      <c r="H19" s="118">
        <f>SUM(H8:H18)</f>
        <v>0</v>
      </c>
      <c r="I19" s="118">
        <f>SUM(I8:I18)</f>
        <v>31207868.880000003</v>
      </c>
      <c r="J19" s="118">
        <f t="shared" si="2"/>
        <v>6036292.18</v>
      </c>
      <c r="K19" s="158">
        <f t="shared" si="2"/>
        <v>402886</v>
      </c>
      <c r="L19" s="118">
        <f t="shared" si="2"/>
        <v>3704259.18</v>
      </c>
      <c r="M19" s="118">
        <f>SUM(M8:M18)</f>
        <v>127639.5</v>
      </c>
      <c r="N19" s="118">
        <f t="shared" si="2"/>
        <v>365825</v>
      </c>
      <c r="O19" s="118">
        <f t="shared" si="2"/>
        <v>785962</v>
      </c>
      <c r="P19" s="118">
        <f t="shared" si="2"/>
        <v>0</v>
      </c>
      <c r="Q19" s="118">
        <f t="shared" si="2"/>
        <v>10000</v>
      </c>
      <c r="R19" s="118">
        <f t="shared" si="2"/>
        <v>1389500</v>
      </c>
      <c r="S19" s="118">
        <f t="shared" si="2"/>
        <v>123840</v>
      </c>
      <c r="T19" s="118">
        <f t="shared" si="2"/>
        <v>0</v>
      </c>
      <c r="U19" s="118">
        <f t="shared" si="2"/>
        <v>8228249.02</v>
      </c>
      <c r="V19" s="89"/>
      <c r="W19" s="94">
        <f>'[1]งานบริหารทั่วไป'!B18</f>
        <v>14779450</v>
      </c>
      <c r="X19" s="94">
        <f>'[1]รักษาความสงบภายใน'!B19</f>
        <v>1465600</v>
      </c>
      <c r="Y19" s="94">
        <f>'[1]การศึกษา'!B19</f>
        <v>6084570</v>
      </c>
      <c r="Z19" s="94">
        <f>'[1]สาธารณสุข'!B19</f>
        <v>874845</v>
      </c>
      <c r="AA19" s="95">
        <f>'[1]สังคมสงเคราะห์'!B19</f>
        <v>903400</v>
      </c>
      <c r="AB19" s="94">
        <f>'[1]เคหะ'!B19</f>
        <v>8925060</v>
      </c>
      <c r="AC19" s="95">
        <f>'[1]เข้มแข็ง'!B19</f>
        <v>409000</v>
      </c>
      <c r="AD19" s="94">
        <f>'[1]ศาสนา'!B19</f>
        <v>420000</v>
      </c>
      <c r="AE19" s="95">
        <f>'[1]เกษตร'!B19</f>
        <v>1149600</v>
      </c>
      <c r="AF19" s="95">
        <f>'[1]พาณิชย์'!B19</f>
        <v>40000</v>
      </c>
      <c r="AG19" s="95"/>
    </row>
    <row r="20" spans="1:22" ht="15.75" customHeight="1" thickTop="1">
      <c r="A20" s="100" t="s">
        <v>123</v>
      </c>
      <c r="B20" s="138"/>
      <c r="C20" s="149"/>
      <c r="D20" s="101"/>
      <c r="E20" s="101"/>
      <c r="F20" s="161"/>
      <c r="G20" s="161"/>
      <c r="H20" s="161"/>
      <c r="I20" s="161"/>
      <c r="J20" s="91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90"/>
    </row>
    <row r="21" spans="1:22" ht="15.75" customHeight="1">
      <c r="A21" s="103" t="s">
        <v>159</v>
      </c>
      <c r="B21" s="139">
        <v>233700</v>
      </c>
      <c r="C21" s="150">
        <v>310975.58</v>
      </c>
      <c r="D21" s="104">
        <v>0</v>
      </c>
      <c r="E21" s="150">
        <f>SUM(C21:D21)</f>
        <v>310975.58</v>
      </c>
      <c r="F21" s="150"/>
      <c r="G21" s="150"/>
      <c r="H21" s="150"/>
      <c r="I21" s="150"/>
      <c r="J21" s="91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90"/>
    </row>
    <row r="22" spans="1:22" ht="15.75" customHeight="1">
      <c r="A22" s="103" t="s">
        <v>160</v>
      </c>
      <c r="B22" s="139">
        <v>85600</v>
      </c>
      <c r="C22" s="150">
        <v>23140.53</v>
      </c>
      <c r="D22" s="104">
        <v>0</v>
      </c>
      <c r="E22" s="150">
        <f aca="true" t="shared" si="3" ref="E22:E29">SUM(C22:D22)</f>
        <v>23140.53</v>
      </c>
      <c r="F22" s="150"/>
      <c r="G22" s="150"/>
      <c r="H22" s="150"/>
      <c r="I22" s="150"/>
      <c r="J22" s="91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90"/>
    </row>
    <row r="23" spans="1:22" ht="15.75" customHeight="1">
      <c r="A23" s="103" t="s">
        <v>161</v>
      </c>
      <c r="B23" s="139">
        <v>390000</v>
      </c>
      <c r="C23" s="150">
        <v>278349.66</v>
      </c>
      <c r="D23" s="104">
        <v>0</v>
      </c>
      <c r="E23" s="150">
        <f t="shared" si="3"/>
        <v>278349.66</v>
      </c>
      <c r="F23" s="150"/>
      <c r="G23" s="150"/>
      <c r="H23" s="150"/>
      <c r="I23" s="150"/>
      <c r="J23" s="91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90"/>
    </row>
    <row r="24" spans="1:22" ht="15.75" customHeight="1">
      <c r="A24" s="103" t="s">
        <v>162</v>
      </c>
      <c r="B24" s="139">
        <v>30000</v>
      </c>
      <c r="C24" s="150">
        <v>12452</v>
      </c>
      <c r="D24" s="104">
        <v>0</v>
      </c>
      <c r="E24" s="150">
        <f t="shared" si="3"/>
        <v>12452</v>
      </c>
      <c r="F24" s="150"/>
      <c r="G24" s="150"/>
      <c r="H24" s="150"/>
      <c r="I24" s="150"/>
      <c r="J24" s="91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90"/>
    </row>
    <row r="25" spans="1:22" ht="15.75" customHeight="1">
      <c r="A25" s="103" t="s">
        <v>163</v>
      </c>
      <c r="B25" s="139">
        <v>310400</v>
      </c>
      <c r="C25" s="150">
        <v>206720</v>
      </c>
      <c r="D25" s="104">
        <v>0</v>
      </c>
      <c r="E25" s="150">
        <f t="shared" si="3"/>
        <v>206720</v>
      </c>
      <c r="F25" s="150"/>
      <c r="G25" s="150"/>
      <c r="H25" s="150"/>
      <c r="I25" s="150"/>
      <c r="J25" s="91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90"/>
    </row>
    <row r="26" spans="1:22" ht="15.75" customHeight="1">
      <c r="A26" s="103" t="s">
        <v>164</v>
      </c>
      <c r="B26" s="139">
        <v>5000</v>
      </c>
      <c r="C26" s="150">
        <v>0</v>
      </c>
      <c r="D26" s="104">
        <v>0</v>
      </c>
      <c r="E26" s="150">
        <f t="shared" si="3"/>
        <v>0</v>
      </c>
      <c r="F26" s="150"/>
      <c r="G26" s="150"/>
      <c r="H26" s="150"/>
      <c r="I26" s="150"/>
      <c r="J26" s="91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90"/>
    </row>
    <row r="27" spans="1:22" ht="15.75" customHeight="1">
      <c r="A27" s="103" t="s">
        <v>165</v>
      </c>
      <c r="B27" s="139">
        <v>18637300</v>
      </c>
      <c r="C27" s="150">
        <v>21421857.08</v>
      </c>
      <c r="D27" s="104">
        <v>0</v>
      </c>
      <c r="E27" s="150">
        <f t="shared" si="3"/>
        <v>21421857.08</v>
      </c>
      <c r="F27" s="150"/>
      <c r="G27" s="150"/>
      <c r="H27" s="150"/>
      <c r="I27" s="150"/>
      <c r="J27" s="91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90"/>
    </row>
    <row r="28" spans="1:22" ht="15.75" customHeight="1">
      <c r="A28" s="103" t="s">
        <v>166</v>
      </c>
      <c r="B28" s="139">
        <v>34050000</v>
      </c>
      <c r="C28" s="150">
        <v>29106214.28</v>
      </c>
      <c r="D28" s="104">
        <v>0</v>
      </c>
      <c r="E28" s="150">
        <f t="shared" si="3"/>
        <v>29106214.28</v>
      </c>
      <c r="F28" s="150"/>
      <c r="G28" s="150"/>
      <c r="H28" s="150"/>
      <c r="I28" s="150"/>
      <c r="J28" s="91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90"/>
    </row>
    <row r="29" spans="1:22" ht="15.75" customHeight="1">
      <c r="A29" s="106" t="s">
        <v>158</v>
      </c>
      <c r="B29" s="142">
        <v>0</v>
      </c>
      <c r="C29" s="107">
        <v>0</v>
      </c>
      <c r="D29" s="105">
        <v>9890216</v>
      </c>
      <c r="E29" s="150">
        <f t="shared" si="3"/>
        <v>9890216</v>
      </c>
      <c r="F29" s="150"/>
      <c r="G29" s="150"/>
      <c r="H29" s="150"/>
      <c r="I29" s="150"/>
      <c r="J29" s="91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90"/>
    </row>
    <row r="30" spans="1:22" s="78" customFormat="1" ht="15.75" customHeight="1" thickBot="1">
      <c r="A30" s="116" t="s">
        <v>124</v>
      </c>
      <c r="B30" s="108">
        <f>SUM(B21:B29)</f>
        <v>53742000</v>
      </c>
      <c r="C30" s="108">
        <f>SUM(C21:C29)</f>
        <v>51359709.129999995</v>
      </c>
      <c r="D30" s="108">
        <f>SUM(D21:D29)</f>
        <v>9890216</v>
      </c>
      <c r="E30" s="109">
        <f>SUM(E21:E29)</f>
        <v>61249925.129999995</v>
      </c>
      <c r="F30" s="109"/>
      <c r="G30" s="109"/>
      <c r="H30" s="109"/>
      <c r="I30" s="109"/>
      <c r="J30" s="110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90"/>
    </row>
    <row r="31" spans="1:22" s="78" customFormat="1" ht="15.75" customHeight="1" thickTop="1">
      <c r="A31" s="112" t="s">
        <v>127</v>
      </c>
      <c r="B31" s="90"/>
      <c r="C31" s="90"/>
      <c r="D31" s="90"/>
      <c r="E31" s="113">
        <f>SUM(E30-E19)</f>
        <v>30185256.249999993</v>
      </c>
      <c r="F31" s="162"/>
      <c r="G31" s="162"/>
      <c r="H31" s="162"/>
      <c r="I31" s="16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</row>
    <row r="32" spans="1:22" s="78" customFormat="1" ht="15.7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</row>
    <row r="33" spans="1:22" s="78" customFormat="1" ht="15.7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189"/>
      <c r="L33" s="189"/>
      <c r="M33" s="189"/>
      <c r="N33" s="189"/>
      <c r="O33" s="189"/>
      <c r="P33" s="189"/>
      <c r="Q33" s="114"/>
      <c r="R33" s="189"/>
      <c r="S33" s="189"/>
      <c r="T33" s="189"/>
      <c r="U33" s="90"/>
      <c r="V33" s="90"/>
    </row>
    <row r="34" spans="1:22" s="78" customFormat="1" ht="15.75" customHeight="1">
      <c r="A34" s="90"/>
      <c r="B34" s="90"/>
      <c r="C34" s="90"/>
      <c r="D34" s="90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90"/>
      <c r="T34" s="90"/>
      <c r="U34" s="79"/>
      <c r="V34" s="79"/>
    </row>
    <row r="35" spans="1:22" s="78" customFormat="1" ht="15.7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</row>
    <row r="36" spans="1:22" s="78" customFormat="1" ht="18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</row>
    <row r="37" spans="1:22" s="78" customFormat="1" ht="18">
      <c r="A37" s="90"/>
      <c r="B37" s="90"/>
      <c r="C37" s="190" t="s">
        <v>172</v>
      </c>
      <c r="D37" s="190"/>
      <c r="E37" s="190"/>
      <c r="F37" s="164"/>
      <c r="G37" s="164"/>
      <c r="H37" s="164" t="s">
        <v>177</v>
      </c>
      <c r="I37" s="164" t="s">
        <v>173</v>
      </c>
      <c r="J37" s="164"/>
      <c r="K37" s="164"/>
      <c r="L37" s="164" t="s">
        <v>180</v>
      </c>
      <c r="M37" s="190" t="s">
        <v>125</v>
      </c>
      <c r="N37" s="190"/>
      <c r="O37" s="190"/>
      <c r="P37" s="90"/>
      <c r="Q37" s="90"/>
      <c r="R37" s="90"/>
      <c r="S37" s="90"/>
      <c r="T37" s="90"/>
      <c r="U37" s="90"/>
      <c r="V37" s="90"/>
    </row>
    <row r="38" spans="1:22" s="78" customFormat="1" ht="18">
      <c r="A38" s="90"/>
      <c r="B38" s="90"/>
      <c r="C38" s="190" t="s">
        <v>174</v>
      </c>
      <c r="D38" s="190"/>
      <c r="E38" s="190"/>
      <c r="F38" s="79"/>
      <c r="G38" s="79"/>
      <c r="H38" s="79"/>
      <c r="I38" s="190" t="s">
        <v>178</v>
      </c>
      <c r="J38" s="190"/>
      <c r="K38" s="79"/>
      <c r="L38" s="79"/>
      <c r="M38" s="190" t="s">
        <v>181</v>
      </c>
      <c r="N38" s="190"/>
      <c r="O38" s="190"/>
      <c r="P38" s="90"/>
      <c r="Q38" s="90"/>
      <c r="R38" s="90"/>
      <c r="S38" s="90"/>
      <c r="T38" s="90"/>
      <c r="U38" s="90"/>
      <c r="V38" s="90"/>
    </row>
    <row r="39" spans="1:22" s="78" customFormat="1" ht="18">
      <c r="A39" s="90"/>
      <c r="B39" s="90"/>
      <c r="C39" s="190" t="s">
        <v>175</v>
      </c>
      <c r="D39" s="190"/>
      <c r="E39" s="190"/>
      <c r="F39" s="79"/>
      <c r="G39" s="79"/>
      <c r="H39" s="79"/>
      <c r="I39" s="190" t="s">
        <v>179</v>
      </c>
      <c r="J39" s="190"/>
      <c r="K39" s="79"/>
      <c r="L39" s="79"/>
      <c r="M39" s="190" t="s">
        <v>182</v>
      </c>
      <c r="N39" s="190"/>
      <c r="O39" s="190"/>
      <c r="P39" s="90"/>
      <c r="Q39" s="90"/>
      <c r="R39" s="90"/>
      <c r="S39" s="90"/>
      <c r="T39" s="90"/>
      <c r="U39" s="90"/>
      <c r="V39" s="90"/>
    </row>
    <row r="40" spans="1:22" s="78" customFormat="1" ht="18">
      <c r="A40" s="90"/>
      <c r="B40" s="90"/>
      <c r="C40" s="190" t="s">
        <v>176</v>
      </c>
      <c r="D40" s="190"/>
      <c r="E40" s="190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90"/>
      <c r="Q40" s="90"/>
      <c r="R40" s="90"/>
      <c r="S40" s="90"/>
      <c r="T40" s="90"/>
      <c r="U40" s="90"/>
      <c r="V40" s="90"/>
    </row>
    <row r="41" spans="1:22" s="78" customFormat="1" ht="18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</row>
    <row r="42" spans="1:22" s="78" customFormat="1" ht="18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</row>
    <row r="43" spans="1:22" s="78" customFormat="1" ht="18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</row>
    <row r="44" spans="1:22" s="78" customFormat="1" ht="18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</row>
    <row r="45" spans="1:22" s="78" customFormat="1" ht="18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2" s="78" customFormat="1" ht="18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</row>
    <row r="47" spans="1:22" s="78" customFormat="1" ht="18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</row>
    <row r="48" spans="1:22" s="78" customFormat="1" ht="18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</row>
    <row r="49" spans="1:22" s="78" customFormat="1" ht="18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</row>
    <row r="50" spans="1:22" s="78" customFormat="1" ht="18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</row>
    <row r="51" spans="1:22" s="78" customFormat="1" ht="18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</row>
    <row r="52" spans="1:22" s="78" customFormat="1" ht="18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</row>
    <row r="53" spans="1:22" s="78" customFormat="1" ht="18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</row>
    <row r="54" spans="1:22" s="78" customFormat="1" ht="18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</row>
    <row r="55" spans="1:22" s="78" customFormat="1" ht="18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</row>
    <row r="56" spans="1:22" s="78" customFormat="1" ht="18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</row>
    <row r="57" spans="1:22" s="78" customFormat="1" ht="18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</row>
    <row r="58" spans="1:22" s="78" customFormat="1" ht="18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</row>
    <row r="59" spans="1:22" s="78" customFormat="1" ht="18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</row>
    <row r="60" spans="1:22" s="78" customFormat="1" ht="18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</row>
    <row r="61" spans="1:22" s="78" customFormat="1" ht="18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</row>
  </sheetData>
  <sheetProtection/>
  <mergeCells count="15">
    <mergeCell ref="A1:U1"/>
    <mergeCell ref="A2:U2"/>
    <mergeCell ref="A3:U3"/>
    <mergeCell ref="K33:M33"/>
    <mergeCell ref="N33:P33"/>
    <mergeCell ref="R33:T33"/>
    <mergeCell ref="C40:E40"/>
    <mergeCell ref="C37:E37"/>
    <mergeCell ref="M37:O37"/>
    <mergeCell ref="C38:E38"/>
    <mergeCell ref="I38:J38"/>
    <mergeCell ref="M38:O38"/>
    <mergeCell ref="C39:E39"/>
    <mergeCell ref="I39:J39"/>
    <mergeCell ref="M39:O39"/>
  </mergeCells>
  <printOptions/>
  <pageMargins left="0.28846153846153844" right="0.15625" top="0.563301282051282" bottom="0.1141826923076923" header="0.25" footer="0.1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view="pageLayout" workbookViewId="0" topLeftCell="A6">
      <selection activeCell="E20" sqref="E20"/>
    </sheetView>
  </sheetViews>
  <sheetFormatPr defaultColWidth="9.140625" defaultRowHeight="15"/>
  <cols>
    <col min="1" max="1" width="12.140625" style="1" customWidth="1"/>
    <col min="2" max="2" width="18.28125" style="1" customWidth="1"/>
    <col min="3" max="3" width="15.00390625" style="1" customWidth="1"/>
    <col min="4" max="4" width="14.28125" style="1" customWidth="1"/>
    <col min="5" max="5" width="15.57421875" style="1" customWidth="1"/>
    <col min="6" max="6" width="16.28125" style="1" customWidth="1"/>
    <col min="7" max="7" width="16.421875" style="1" customWidth="1"/>
    <col min="8" max="8" width="15.140625" style="1" customWidth="1"/>
    <col min="9" max="16384" width="9.00390625" style="1" customWidth="1"/>
  </cols>
  <sheetData>
    <row r="1" spans="1:8" ht="21">
      <c r="A1" s="168" t="s">
        <v>0</v>
      </c>
      <c r="B1" s="168"/>
      <c r="C1" s="168"/>
      <c r="D1" s="168"/>
      <c r="E1" s="168"/>
      <c r="F1" s="168"/>
      <c r="G1" s="168"/>
      <c r="H1" s="168"/>
    </row>
    <row r="2" spans="1:8" ht="21">
      <c r="A2" s="168" t="s">
        <v>134</v>
      </c>
      <c r="B2" s="168"/>
      <c r="C2" s="168"/>
      <c r="D2" s="168"/>
      <c r="E2" s="168"/>
      <c r="F2" s="168"/>
      <c r="G2" s="168"/>
      <c r="H2" s="168"/>
    </row>
    <row r="3" spans="1:8" ht="21">
      <c r="A3" s="168" t="s">
        <v>186</v>
      </c>
      <c r="B3" s="168"/>
      <c r="C3" s="168"/>
      <c r="D3" s="168"/>
      <c r="E3" s="168"/>
      <c r="F3" s="168"/>
      <c r="G3" s="168"/>
      <c r="H3" s="168"/>
    </row>
    <row r="4" spans="1:8" ht="21">
      <c r="A4" s="169" t="s">
        <v>1</v>
      </c>
      <c r="B4" s="169" t="s">
        <v>2</v>
      </c>
      <c r="C4" s="169" t="s">
        <v>3</v>
      </c>
      <c r="D4" s="169" t="s">
        <v>4</v>
      </c>
      <c r="E4" s="20" t="s">
        <v>11</v>
      </c>
      <c r="F4" s="20"/>
      <c r="G4" s="20" t="s">
        <v>32</v>
      </c>
      <c r="H4" s="169" t="s">
        <v>6</v>
      </c>
    </row>
    <row r="5" spans="1:8" ht="21">
      <c r="A5" s="170"/>
      <c r="B5" s="170"/>
      <c r="C5" s="170"/>
      <c r="D5" s="170"/>
      <c r="E5" s="26" t="s">
        <v>29</v>
      </c>
      <c r="F5" s="26" t="s">
        <v>31</v>
      </c>
      <c r="G5" s="26" t="s">
        <v>33</v>
      </c>
      <c r="H5" s="170"/>
    </row>
    <row r="6" spans="1:8" ht="21">
      <c r="A6" s="171"/>
      <c r="B6" s="171"/>
      <c r="C6" s="171"/>
      <c r="D6" s="171"/>
      <c r="E6" s="21" t="s">
        <v>30</v>
      </c>
      <c r="F6" s="21"/>
      <c r="G6" s="21" t="s">
        <v>34</v>
      </c>
      <c r="H6" s="171"/>
    </row>
    <row r="7" spans="1:8" ht="21">
      <c r="A7" s="3" t="s">
        <v>15</v>
      </c>
      <c r="B7" s="9" t="s">
        <v>16</v>
      </c>
      <c r="C7" s="4" t="s">
        <v>7</v>
      </c>
      <c r="D7" s="15">
        <v>0</v>
      </c>
      <c r="E7" s="15">
        <v>0</v>
      </c>
      <c r="F7" s="15">
        <v>0</v>
      </c>
      <c r="G7" s="15">
        <v>0</v>
      </c>
      <c r="H7" s="15">
        <f>SUM(E7:G7)</f>
        <v>0</v>
      </c>
    </row>
    <row r="8" spans="1:8" ht="21">
      <c r="A8" s="5"/>
      <c r="B8" s="10" t="s">
        <v>17</v>
      </c>
      <c r="C8" s="6" t="s">
        <v>7</v>
      </c>
      <c r="D8" s="17">
        <f>SUM('[15]ค่าจ้าง'!$I$11)</f>
        <v>519420</v>
      </c>
      <c r="E8" s="18">
        <f>SUM('[15]ค่าจ้าง'!$I$24)</f>
        <v>259710</v>
      </c>
      <c r="F8" s="17">
        <v>0</v>
      </c>
      <c r="G8" s="18">
        <v>0</v>
      </c>
      <c r="H8" s="17">
        <f>SUM(E8:G8)</f>
        <v>259710</v>
      </c>
    </row>
    <row r="9" spans="1:8" ht="21">
      <c r="A9" s="5" t="s">
        <v>25</v>
      </c>
      <c r="B9" s="10" t="s">
        <v>18</v>
      </c>
      <c r="C9" s="6" t="s">
        <v>7</v>
      </c>
      <c r="D9" s="17">
        <f>SUM('[15]ค่าตอบแทน'!$C$12)</f>
        <v>100000</v>
      </c>
      <c r="E9" s="18">
        <f>SUM('[15]ค่าตอบแทน'!$C$25)</f>
        <v>0</v>
      </c>
      <c r="F9" s="17">
        <v>0</v>
      </c>
      <c r="G9" s="18">
        <v>0</v>
      </c>
      <c r="H9" s="17">
        <f aca="true" t="shared" si="0" ref="H9:H15">SUM(E9:G9)</f>
        <v>0</v>
      </c>
    </row>
    <row r="10" spans="1:8" ht="21">
      <c r="A10" s="5"/>
      <c r="B10" s="10" t="s">
        <v>19</v>
      </c>
      <c r="C10" s="6" t="s">
        <v>7</v>
      </c>
      <c r="D10" s="17">
        <f>SUM('[15]ใช้สอย'!$H$13)</f>
        <v>415000</v>
      </c>
      <c r="E10" s="18">
        <f>SUM('[15]ใช้สอย'!$H$26)</f>
        <v>143176</v>
      </c>
      <c r="F10" s="17">
        <v>0</v>
      </c>
      <c r="G10" s="18">
        <f>SUM('[10]ใช้สอย'!$M$25)</f>
        <v>0</v>
      </c>
      <c r="H10" s="17">
        <f t="shared" si="0"/>
        <v>143176</v>
      </c>
    </row>
    <row r="11" spans="1:8" ht="21">
      <c r="A11" s="5"/>
      <c r="B11" s="10" t="s">
        <v>20</v>
      </c>
      <c r="C11" s="6" t="s">
        <v>7</v>
      </c>
      <c r="D11" s="17">
        <f>SUM('[15]วัสดุ'!$E$12)</f>
        <v>20000</v>
      </c>
      <c r="E11" s="18">
        <f>SUM('[15]วัสดุ'!$E$25)</f>
        <v>0</v>
      </c>
      <c r="F11" s="17">
        <v>0</v>
      </c>
      <c r="G11" s="18">
        <f>SUM('[10]ใช้สอย'!$M$25)</f>
        <v>0</v>
      </c>
      <c r="H11" s="17">
        <f t="shared" si="0"/>
        <v>0</v>
      </c>
    </row>
    <row r="12" spans="1:8" ht="21">
      <c r="A12" s="5"/>
      <c r="B12" s="10" t="s">
        <v>21</v>
      </c>
      <c r="C12" s="6" t="s">
        <v>7</v>
      </c>
      <c r="D12" s="17">
        <v>0</v>
      </c>
      <c r="E12" s="18">
        <v>0</v>
      </c>
      <c r="F12" s="17">
        <v>0</v>
      </c>
      <c r="G12" s="18">
        <v>0</v>
      </c>
      <c r="H12" s="17">
        <f t="shared" si="0"/>
        <v>0</v>
      </c>
    </row>
    <row r="13" spans="1:8" ht="21">
      <c r="A13" s="5" t="s">
        <v>26</v>
      </c>
      <c r="B13" s="10" t="s">
        <v>22</v>
      </c>
      <c r="C13" s="6" t="s">
        <v>7</v>
      </c>
      <c r="D13" s="17">
        <f>SUM('[2]ครุภัณฑ์'!$F$12)</f>
        <v>0</v>
      </c>
      <c r="E13" s="18">
        <v>0</v>
      </c>
      <c r="F13" s="17">
        <v>0</v>
      </c>
      <c r="G13" s="18">
        <v>0</v>
      </c>
      <c r="H13" s="17">
        <f t="shared" si="0"/>
        <v>0</v>
      </c>
    </row>
    <row r="14" spans="1:8" ht="21">
      <c r="A14" s="5"/>
      <c r="B14" s="10" t="s">
        <v>23</v>
      </c>
      <c r="C14" s="6" t="s">
        <v>7</v>
      </c>
      <c r="D14" s="17">
        <v>0</v>
      </c>
      <c r="E14" s="18">
        <v>0</v>
      </c>
      <c r="F14" s="17">
        <v>0</v>
      </c>
      <c r="G14" s="18">
        <v>0</v>
      </c>
      <c r="H14" s="17">
        <f t="shared" si="0"/>
        <v>0</v>
      </c>
    </row>
    <row r="15" spans="1:8" ht="21">
      <c r="A15" s="5" t="s">
        <v>27</v>
      </c>
      <c r="B15" s="10" t="s">
        <v>24</v>
      </c>
      <c r="C15" s="6" t="s">
        <v>7</v>
      </c>
      <c r="D15" s="17">
        <f>SUM('[1]รักษาความสงบภายใน'!$B$15)</f>
        <v>0</v>
      </c>
      <c r="E15" s="18">
        <v>0</v>
      </c>
      <c r="F15" s="17">
        <v>0</v>
      </c>
      <c r="G15" s="18">
        <v>0</v>
      </c>
      <c r="H15" s="17">
        <f t="shared" si="0"/>
        <v>0</v>
      </c>
    </row>
    <row r="16" spans="1:8" ht="21">
      <c r="A16" s="7" t="s">
        <v>28</v>
      </c>
      <c r="B16" s="11" t="s">
        <v>8</v>
      </c>
      <c r="C16" s="8" t="s">
        <v>7</v>
      </c>
      <c r="D16" s="22">
        <f>SUM('[1]รักษาความสงบภายใน'!$B$14)</f>
        <v>0</v>
      </c>
      <c r="E16" s="23">
        <v>0</v>
      </c>
      <c r="F16" s="22">
        <v>0</v>
      </c>
      <c r="G16" s="23">
        <v>0</v>
      </c>
      <c r="H16" s="22">
        <f>SUM(E16:G16)</f>
        <v>0</v>
      </c>
    </row>
    <row r="17" spans="1:8" ht="21">
      <c r="A17" s="12"/>
      <c r="B17" s="14" t="s">
        <v>6</v>
      </c>
      <c r="C17" s="13"/>
      <c r="D17" s="24">
        <f>SUM(D7:D16)</f>
        <v>1054420</v>
      </c>
      <c r="E17" s="24">
        <f>SUM(E7:E16)</f>
        <v>402886</v>
      </c>
      <c r="F17" s="24">
        <f>SUM(F7:F16)</f>
        <v>0</v>
      </c>
      <c r="G17" s="24">
        <f>SUM(G7:G16)</f>
        <v>0</v>
      </c>
      <c r="H17" s="24">
        <f>SUM(E17:G17)</f>
        <v>402886</v>
      </c>
    </row>
    <row r="18" spans="4:8" ht="21">
      <c r="D18" s="25"/>
      <c r="E18" s="25"/>
      <c r="F18" s="25"/>
      <c r="G18" s="25"/>
      <c r="H18" s="25"/>
    </row>
    <row r="19" s="6" customFormat="1" ht="21">
      <c r="A19" s="6" t="s">
        <v>10</v>
      </c>
    </row>
    <row r="21" ht="39">
      <c r="H21" s="166" t="s">
        <v>189</v>
      </c>
    </row>
  </sheetData>
  <sheetProtection/>
  <mergeCells count="8">
    <mergeCell ref="A1:H1"/>
    <mergeCell ref="A2:H2"/>
    <mergeCell ref="A3:H3"/>
    <mergeCell ref="A4:A6"/>
    <mergeCell ref="B4:B6"/>
    <mergeCell ref="C4:C6"/>
    <mergeCell ref="D4:D6"/>
    <mergeCell ref="H4:H6"/>
  </mergeCells>
  <printOptions/>
  <pageMargins left="0.7" right="0.65625" top="0.9791666666666666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view="pageLayout" workbookViewId="0" topLeftCell="A16">
      <selection activeCell="C24" sqref="C24"/>
    </sheetView>
  </sheetViews>
  <sheetFormatPr defaultColWidth="9.140625" defaultRowHeight="15"/>
  <cols>
    <col min="1" max="1" width="12.140625" style="34" customWidth="1"/>
    <col min="2" max="2" width="17.28125" style="34" customWidth="1"/>
    <col min="3" max="3" width="22.140625" style="34" customWidth="1"/>
    <col min="4" max="4" width="12.421875" style="34" customWidth="1"/>
    <col min="5" max="5" width="12.8515625" style="34" customWidth="1"/>
    <col min="6" max="6" width="12.421875" style="34" customWidth="1"/>
    <col min="7" max="7" width="10.140625" style="34" customWidth="1"/>
    <col min="8" max="8" width="11.140625" style="34" customWidth="1"/>
    <col min="9" max="9" width="12.7109375" style="34" customWidth="1"/>
    <col min="10" max="16384" width="9.00390625" style="34" customWidth="1"/>
  </cols>
  <sheetData>
    <row r="1" spans="1:9" ht="18.75">
      <c r="A1" s="172" t="s">
        <v>0</v>
      </c>
      <c r="B1" s="172"/>
      <c r="C1" s="172"/>
      <c r="D1" s="172"/>
      <c r="E1" s="172"/>
      <c r="F1" s="172"/>
      <c r="G1" s="172"/>
      <c r="H1" s="172"/>
      <c r="I1" s="172"/>
    </row>
    <row r="2" spans="1:9" ht="18.75">
      <c r="A2" s="172" t="s">
        <v>135</v>
      </c>
      <c r="B2" s="172"/>
      <c r="C2" s="172"/>
      <c r="D2" s="172"/>
      <c r="E2" s="172"/>
      <c r="F2" s="172"/>
      <c r="G2" s="172"/>
      <c r="H2" s="172"/>
      <c r="I2" s="172"/>
    </row>
    <row r="3" spans="1:9" ht="18.75">
      <c r="A3" s="172" t="s">
        <v>186</v>
      </c>
      <c r="B3" s="172"/>
      <c r="C3" s="172"/>
      <c r="D3" s="172"/>
      <c r="E3" s="172"/>
      <c r="F3" s="172"/>
      <c r="G3" s="172"/>
      <c r="H3" s="172"/>
      <c r="I3" s="172"/>
    </row>
    <row r="4" spans="1:9" ht="18.75">
      <c r="A4" s="173" t="s">
        <v>1</v>
      </c>
      <c r="B4" s="173" t="s">
        <v>2</v>
      </c>
      <c r="C4" s="176" t="s">
        <v>3</v>
      </c>
      <c r="D4" s="173" t="s">
        <v>4</v>
      </c>
      <c r="E4" s="130" t="s">
        <v>11</v>
      </c>
      <c r="F4" s="35" t="s">
        <v>38</v>
      </c>
      <c r="G4" s="35"/>
      <c r="H4" s="35"/>
      <c r="I4" s="173" t="s">
        <v>6</v>
      </c>
    </row>
    <row r="5" spans="1:9" ht="18.75">
      <c r="A5" s="174"/>
      <c r="B5" s="174"/>
      <c r="C5" s="177"/>
      <c r="D5" s="174"/>
      <c r="E5" s="131" t="s">
        <v>36</v>
      </c>
      <c r="F5" s="36" t="s">
        <v>39</v>
      </c>
      <c r="G5" s="36" t="s">
        <v>41</v>
      </c>
      <c r="H5" s="36" t="s">
        <v>43</v>
      </c>
      <c r="I5" s="174"/>
    </row>
    <row r="6" spans="1:9" ht="18.75">
      <c r="A6" s="175"/>
      <c r="B6" s="175"/>
      <c r="C6" s="178"/>
      <c r="D6" s="175"/>
      <c r="E6" s="132" t="s">
        <v>37</v>
      </c>
      <c r="F6" s="37" t="s">
        <v>40</v>
      </c>
      <c r="G6" s="37" t="s">
        <v>42</v>
      </c>
      <c r="H6" s="37" t="s">
        <v>44</v>
      </c>
      <c r="I6" s="175"/>
    </row>
    <row r="7" spans="1:9" ht="18.75">
      <c r="A7" s="38" t="s">
        <v>15</v>
      </c>
      <c r="B7" s="39" t="s">
        <v>16</v>
      </c>
      <c r="C7" s="40" t="s">
        <v>7</v>
      </c>
      <c r="D7" s="41">
        <v>0</v>
      </c>
      <c r="E7" s="55">
        <v>0</v>
      </c>
      <c r="F7" s="41">
        <v>0</v>
      </c>
      <c r="G7" s="55">
        <v>0</v>
      </c>
      <c r="H7" s="41">
        <v>0</v>
      </c>
      <c r="I7" s="41">
        <f>SUM(E7:H7)</f>
        <v>0</v>
      </c>
    </row>
    <row r="8" spans="1:9" ht="18.75">
      <c r="A8" s="42"/>
      <c r="B8" s="43" t="s">
        <v>17</v>
      </c>
      <c r="C8" s="44" t="s">
        <v>7</v>
      </c>
      <c r="D8" s="45">
        <f>SUM('[16]เงินเดือน'!$X$12,'[16]ค่าจ้างชั่วคราว'!$J$38)</f>
        <v>3602560</v>
      </c>
      <c r="E8" s="46">
        <f>SUM('[16]เงินเดือน'!$X$25,'[16]ค่าจ้างชั่วคราว'!$J$51)</f>
        <v>1570350</v>
      </c>
      <c r="F8" s="45">
        <v>0</v>
      </c>
      <c r="G8" s="46">
        <v>0</v>
      </c>
      <c r="H8" s="45">
        <v>0</v>
      </c>
      <c r="I8" s="45">
        <f>SUM(E8:H8)</f>
        <v>1570350</v>
      </c>
    </row>
    <row r="9" spans="1:9" ht="18.75">
      <c r="A9" s="42"/>
      <c r="B9" s="43"/>
      <c r="C9" s="44" t="s">
        <v>9</v>
      </c>
      <c r="D9" s="45">
        <v>0</v>
      </c>
      <c r="E9" s="46">
        <v>0</v>
      </c>
      <c r="F9" s="45">
        <v>0</v>
      </c>
      <c r="G9" s="46">
        <v>0</v>
      </c>
      <c r="H9" s="45">
        <v>0</v>
      </c>
      <c r="I9" s="45">
        <f>SUM(E9:H9)</f>
        <v>0</v>
      </c>
    </row>
    <row r="10" spans="1:9" ht="18.75">
      <c r="A10" s="42" t="s">
        <v>25</v>
      </c>
      <c r="B10" s="43" t="s">
        <v>18</v>
      </c>
      <c r="C10" s="44" t="s">
        <v>7</v>
      </c>
      <c r="D10" s="45">
        <f>SUM('[16]ค่าตอบแทน'!$C$11)</f>
        <v>36000</v>
      </c>
      <c r="E10" s="46">
        <f>SUM('[16]ค่าตอบแทน'!$C$24)</f>
        <v>18000</v>
      </c>
      <c r="F10" s="45">
        <f>SUM('[7]ค่าตอบแทน'!$D$24)</f>
        <v>0</v>
      </c>
      <c r="G10" s="46">
        <v>0</v>
      </c>
      <c r="H10" s="45">
        <v>0</v>
      </c>
      <c r="I10" s="45">
        <f aca="true" t="shared" si="0" ref="I10:I18">SUM(E10:H10)</f>
        <v>18000</v>
      </c>
    </row>
    <row r="11" spans="1:9" ht="18.75">
      <c r="A11" s="42"/>
      <c r="B11" s="43" t="s">
        <v>19</v>
      </c>
      <c r="C11" s="44" t="s">
        <v>7</v>
      </c>
      <c r="D11" s="45">
        <f>SUM('[16]ใช้สอย'!$E$13,'[17]ใช้สอย'!$J$13)</f>
        <v>1528620</v>
      </c>
      <c r="E11" s="46">
        <f>SUM('[16]ใช้สอย'!$E$26)</f>
        <v>26780</v>
      </c>
      <c r="F11" s="45">
        <f>SUM('[17]ใช้สอย'!$J$26)</f>
        <v>778576</v>
      </c>
      <c r="G11" s="46">
        <v>0</v>
      </c>
      <c r="H11" s="45">
        <v>0</v>
      </c>
      <c r="I11" s="45">
        <f t="shared" si="0"/>
        <v>805356</v>
      </c>
    </row>
    <row r="12" spans="1:9" ht="18.75">
      <c r="A12" s="42"/>
      <c r="B12" s="43"/>
      <c r="C12" s="44" t="s">
        <v>9</v>
      </c>
      <c r="D12" s="45">
        <v>0</v>
      </c>
      <c r="E12" s="46">
        <v>0</v>
      </c>
      <c r="F12" s="45">
        <v>0</v>
      </c>
      <c r="G12" s="46">
        <v>0</v>
      </c>
      <c r="H12" s="45">
        <v>0</v>
      </c>
      <c r="I12" s="45">
        <f t="shared" si="0"/>
        <v>0</v>
      </c>
    </row>
    <row r="13" spans="1:9" ht="18.75">
      <c r="A13" s="42"/>
      <c r="B13" s="43" t="s">
        <v>20</v>
      </c>
      <c r="C13" s="44" t="s">
        <v>7</v>
      </c>
      <c r="D13" s="45">
        <f>SUM('[16]วัสดุ'!$D$12,'[17]วัสดุ'!$G$12)</f>
        <v>1470502</v>
      </c>
      <c r="E13" s="46">
        <f>SUM('[16]วัสดุ'!$D$25)</f>
        <v>5134</v>
      </c>
      <c r="F13" s="45">
        <f>SUM('[17]วัสดุ'!$G$25)</f>
        <v>272464.64</v>
      </c>
      <c r="G13" s="46">
        <v>0</v>
      </c>
      <c r="H13" s="45">
        <v>0</v>
      </c>
      <c r="I13" s="45">
        <f t="shared" si="0"/>
        <v>277598.64</v>
      </c>
    </row>
    <row r="14" spans="1:9" ht="18.75">
      <c r="A14" s="42"/>
      <c r="B14" s="43" t="s">
        <v>21</v>
      </c>
      <c r="C14" s="44" t="s">
        <v>7</v>
      </c>
      <c r="D14" s="45">
        <f>SUM('[17]สาธารณูปโภค'!$D$12)</f>
        <v>55000</v>
      </c>
      <c r="E14" s="46">
        <v>0</v>
      </c>
      <c r="F14" s="45">
        <f>SUM('[17]สาธารณูปโภค'!$D$25)</f>
        <v>10954.539999999999</v>
      </c>
      <c r="G14" s="46">
        <v>0</v>
      </c>
      <c r="H14" s="45">
        <v>0</v>
      </c>
      <c r="I14" s="45">
        <f t="shared" si="0"/>
        <v>10954.539999999999</v>
      </c>
    </row>
    <row r="15" spans="1:9" ht="18.75">
      <c r="A15" s="42" t="s">
        <v>26</v>
      </c>
      <c r="B15" s="43" t="s">
        <v>22</v>
      </c>
      <c r="C15" s="44" t="s">
        <v>7</v>
      </c>
      <c r="D15" s="45">
        <v>0</v>
      </c>
      <c r="E15" s="46">
        <v>0</v>
      </c>
      <c r="F15" s="45">
        <v>0</v>
      </c>
      <c r="G15" s="46">
        <v>0</v>
      </c>
      <c r="H15" s="45">
        <v>0</v>
      </c>
      <c r="I15" s="45">
        <f t="shared" si="0"/>
        <v>0</v>
      </c>
    </row>
    <row r="16" spans="1:9" ht="18.75">
      <c r="A16" s="42"/>
      <c r="B16" s="43"/>
      <c r="C16" s="44" t="s">
        <v>9</v>
      </c>
      <c r="D16" s="45">
        <v>0</v>
      </c>
      <c r="E16" s="46">
        <v>0</v>
      </c>
      <c r="F16" s="45">
        <v>28000</v>
      </c>
      <c r="G16" s="46">
        <v>0</v>
      </c>
      <c r="H16" s="45">
        <v>0</v>
      </c>
      <c r="I16" s="45">
        <f>SUM(E16:H16)</f>
        <v>28000</v>
      </c>
    </row>
    <row r="17" spans="1:9" ht="18.75">
      <c r="A17" s="42"/>
      <c r="B17" s="43" t="s">
        <v>23</v>
      </c>
      <c r="C17" s="44" t="s">
        <v>7</v>
      </c>
      <c r="D17" s="45">
        <v>0</v>
      </c>
      <c r="E17" s="46">
        <v>0</v>
      </c>
      <c r="F17" s="45"/>
      <c r="G17" s="46">
        <v>0</v>
      </c>
      <c r="H17" s="45">
        <v>0</v>
      </c>
      <c r="I17" s="45">
        <f t="shared" si="0"/>
        <v>0</v>
      </c>
    </row>
    <row r="18" spans="1:16" ht="18.75">
      <c r="A18" s="42" t="s">
        <v>27</v>
      </c>
      <c r="B18" s="43" t="s">
        <v>24</v>
      </c>
      <c r="C18" s="44" t="s">
        <v>7</v>
      </c>
      <c r="D18" s="45">
        <v>0</v>
      </c>
      <c r="E18" s="46">
        <v>0</v>
      </c>
      <c r="F18" s="45">
        <v>0</v>
      </c>
      <c r="G18" s="46">
        <v>0</v>
      </c>
      <c r="H18" s="45">
        <v>0</v>
      </c>
      <c r="I18" s="45">
        <f t="shared" si="0"/>
        <v>0</v>
      </c>
      <c r="J18" s="44"/>
      <c r="K18" s="44"/>
      <c r="L18" s="44"/>
      <c r="M18" s="44"/>
      <c r="N18" s="44"/>
      <c r="O18" s="44"/>
      <c r="P18" s="44"/>
    </row>
    <row r="19" spans="1:9" ht="18.75">
      <c r="A19" s="47" t="s">
        <v>28</v>
      </c>
      <c r="B19" s="48" t="s">
        <v>8</v>
      </c>
      <c r="C19" s="49" t="s">
        <v>7</v>
      </c>
      <c r="D19" s="50">
        <f>SUM('[17]อุดหนุน'!$J$12)</f>
        <v>2200000</v>
      </c>
      <c r="E19" s="51">
        <f>SUM('[8]เงินเดือน'!$M$27)</f>
        <v>0</v>
      </c>
      <c r="F19" s="50">
        <f>SUM('[17]อุดหนุน'!$J$25)</f>
        <v>1022000</v>
      </c>
      <c r="G19" s="51">
        <v>0</v>
      </c>
      <c r="H19" s="50">
        <v>0</v>
      </c>
      <c r="I19" s="50">
        <f>SUM(E19:H19)</f>
        <v>1022000</v>
      </c>
    </row>
    <row r="20" spans="1:9" ht="21">
      <c r="A20" s="52"/>
      <c r="B20" s="14" t="s">
        <v>6</v>
      </c>
      <c r="C20" s="53"/>
      <c r="D20" s="54">
        <f>SUM(D7:D19)</f>
        <v>8892682</v>
      </c>
      <c r="E20" s="54">
        <f>SUM(E7:E19)</f>
        <v>1620264</v>
      </c>
      <c r="F20" s="54">
        <f>SUM(F7:F19)</f>
        <v>2111995.18</v>
      </c>
      <c r="G20" s="54">
        <f>SUM(G7:G19)</f>
        <v>0</v>
      </c>
      <c r="H20" s="54">
        <f>SUM(H7:H19)</f>
        <v>0</v>
      </c>
      <c r="I20" s="54">
        <f>SUM(E20:H20)</f>
        <v>3732259.18</v>
      </c>
    </row>
    <row r="21" ht="18.75">
      <c r="A21" s="34" t="s">
        <v>10</v>
      </c>
    </row>
    <row r="24" ht="39">
      <c r="I24" s="166" t="s">
        <v>190</v>
      </c>
    </row>
  </sheetData>
  <sheetProtection/>
  <mergeCells count="8">
    <mergeCell ref="A1:I1"/>
    <mergeCell ref="A2:I2"/>
    <mergeCell ref="A3:I3"/>
    <mergeCell ref="A4:A6"/>
    <mergeCell ref="B4:B6"/>
    <mergeCell ref="C4:C6"/>
    <mergeCell ref="D4:D6"/>
    <mergeCell ref="I4:I6"/>
  </mergeCells>
  <printOptions/>
  <pageMargins left="0.7" right="0.65625" top="0.9791666666666666" bottom="0.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Layout" workbookViewId="0" topLeftCell="A10">
      <selection activeCell="D23" sqref="D23"/>
    </sheetView>
  </sheetViews>
  <sheetFormatPr defaultColWidth="9.140625" defaultRowHeight="15"/>
  <cols>
    <col min="1" max="1" width="12.140625" style="34" customWidth="1"/>
    <col min="2" max="2" width="17.28125" style="34" customWidth="1"/>
    <col min="3" max="3" width="16.57421875" style="34" customWidth="1"/>
    <col min="4" max="4" width="12.421875" style="34" customWidth="1"/>
    <col min="5" max="5" width="12.8515625" style="34" customWidth="1"/>
    <col min="6" max="6" width="12.28125" style="34" customWidth="1"/>
    <col min="7" max="7" width="13.28125" style="34" customWidth="1"/>
    <col min="8" max="8" width="12.421875" style="34" customWidth="1"/>
    <col min="9" max="9" width="12.7109375" style="34" customWidth="1"/>
    <col min="10" max="16384" width="9.00390625" style="34" customWidth="1"/>
  </cols>
  <sheetData>
    <row r="1" spans="1:9" ht="18.75">
      <c r="A1" s="172" t="s">
        <v>0</v>
      </c>
      <c r="B1" s="172"/>
      <c r="C1" s="172"/>
      <c r="D1" s="172"/>
      <c r="E1" s="172"/>
      <c r="F1" s="172"/>
      <c r="G1" s="172"/>
      <c r="H1" s="172"/>
      <c r="I1" s="172"/>
    </row>
    <row r="2" spans="1:9" ht="18.75">
      <c r="A2" s="172" t="s">
        <v>136</v>
      </c>
      <c r="B2" s="172"/>
      <c r="C2" s="172"/>
      <c r="D2" s="172"/>
      <c r="E2" s="172"/>
      <c r="F2" s="172"/>
      <c r="G2" s="172"/>
      <c r="H2" s="172"/>
      <c r="I2" s="172"/>
    </row>
    <row r="3" spans="1:9" ht="18.75">
      <c r="A3" s="172" t="s">
        <v>186</v>
      </c>
      <c r="B3" s="172"/>
      <c r="C3" s="172"/>
      <c r="D3" s="172"/>
      <c r="E3" s="172"/>
      <c r="F3" s="172"/>
      <c r="G3" s="172"/>
      <c r="H3" s="172"/>
      <c r="I3" s="172"/>
    </row>
    <row r="4" spans="1:9" ht="18.75">
      <c r="A4" s="173" t="s">
        <v>1</v>
      </c>
      <c r="B4" s="173" t="s">
        <v>2</v>
      </c>
      <c r="C4" s="173" t="s">
        <v>3</v>
      </c>
      <c r="D4" s="173" t="s">
        <v>4</v>
      </c>
      <c r="E4" s="35" t="s">
        <v>11</v>
      </c>
      <c r="F4" s="35" t="s">
        <v>46</v>
      </c>
      <c r="G4" s="35" t="s">
        <v>48</v>
      </c>
      <c r="H4" s="35" t="s">
        <v>51</v>
      </c>
      <c r="I4" s="173" t="s">
        <v>6</v>
      </c>
    </row>
    <row r="5" spans="1:9" ht="18.75">
      <c r="A5" s="174"/>
      <c r="B5" s="174"/>
      <c r="C5" s="174"/>
      <c r="D5" s="174"/>
      <c r="E5" s="36" t="s">
        <v>36</v>
      </c>
      <c r="F5" s="36" t="s">
        <v>47</v>
      </c>
      <c r="G5" s="36" t="s">
        <v>49</v>
      </c>
      <c r="H5" s="36" t="s">
        <v>52</v>
      </c>
      <c r="I5" s="174"/>
    </row>
    <row r="6" spans="1:9" ht="18.75">
      <c r="A6" s="175"/>
      <c r="B6" s="175"/>
      <c r="C6" s="175"/>
      <c r="D6" s="175"/>
      <c r="E6" s="37" t="s">
        <v>45</v>
      </c>
      <c r="F6" s="37"/>
      <c r="G6" s="37" t="s">
        <v>50</v>
      </c>
      <c r="H6" s="37" t="s">
        <v>45</v>
      </c>
      <c r="I6" s="175"/>
    </row>
    <row r="7" spans="1:9" ht="18.75">
      <c r="A7" s="38" t="s">
        <v>15</v>
      </c>
      <c r="B7" s="39" t="s">
        <v>16</v>
      </c>
      <c r="C7" s="40" t="s">
        <v>7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f>SUM(E7:H7)</f>
        <v>0</v>
      </c>
    </row>
    <row r="8" spans="1:9" ht="18.75">
      <c r="A8" s="42"/>
      <c r="B8" s="43" t="s">
        <v>17</v>
      </c>
      <c r="C8" s="44" t="s">
        <v>7</v>
      </c>
      <c r="D8" s="45">
        <f>SUM('[18]เงินเดือน'!$I$12,'[18]ค่าจ้าง'!$F$11)</f>
        <v>998720</v>
      </c>
      <c r="E8" s="46">
        <f>SUM('[18]เงินเดือน'!$I$25,'[18]ค่าจ้าง'!$F$24)</f>
        <v>79710</v>
      </c>
      <c r="F8" s="45">
        <v>0</v>
      </c>
      <c r="G8" s="45">
        <v>0</v>
      </c>
      <c r="H8" s="46">
        <v>0</v>
      </c>
      <c r="I8" s="45">
        <f>SUM(E8:H8)</f>
        <v>79710</v>
      </c>
    </row>
    <row r="9" spans="1:9" ht="18.75">
      <c r="A9" s="42" t="s">
        <v>25</v>
      </c>
      <c r="B9" s="43" t="s">
        <v>18</v>
      </c>
      <c r="C9" s="44" t="s">
        <v>7</v>
      </c>
      <c r="D9" s="45">
        <f>SUM('[11]ค่าตอบแทน'!$D$11)</f>
        <v>0</v>
      </c>
      <c r="E9" s="46">
        <f>SUM('[11]ค่าตอบแทน'!$D$24)</f>
        <v>0</v>
      </c>
      <c r="F9" s="45">
        <v>0</v>
      </c>
      <c r="G9" s="45">
        <v>0</v>
      </c>
      <c r="H9" s="46">
        <v>0</v>
      </c>
      <c r="I9" s="45">
        <f aca="true" t="shared" si="0" ref="I9:I15">SUM(E9:H9)</f>
        <v>0</v>
      </c>
    </row>
    <row r="10" spans="1:9" ht="18.75">
      <c r="A10" s="42"/>
      <c r="B10" s="43" t="s">
        <v>19</v>
      </c>
      <c r="C10" s="44" t="s">
        <v>7</v>
      </c>
      <c r="D10" s="45">
        <f>SUM('[18]ใช้สอย'!$E$13,'[19]ใช้สอย'!$H$13)</f>
        <v>308508</v>
      </c>
      <c r="E10" s="46">
        <f>SUM('[18]ใช้สอย'!$E$26)</f>
        <v>0</v>
      </c>
      <c r="F10" s="45">
        <v>0</v>
      </c>
      <c r="G10" s="45">
        <f>SUM('[19]ใช้สอย'!$H$26)</f>
        <v>47929.5</v>
      </c>
      <c r="H10" s="46">
        <v>0</v>
      </c>
      <c r="I10" s="45">
        <f t="shared" si="0"/>
        <v>47929.5</v>
      </c>
    </row>
    <row r="11" spans="1:9" ht="18.75">
      <c r="A11" s="42"/>
      <c r="B11" s="43" t="s">
        <v>20</v>
      </c>
      <c r="C11" s="44" t="s">
        <v>7</v>
      </c>
      <c r="D11" s="45">
        <f>SUM('[18]วัสดุ'!$D$12,'[19]วัสดุ'!$C$12)</f>
        <v>26500</v>
      </c>
      <c r="E11" s="46">
        <f>SUM('[18]วัสดุ'!$D$25)</f>
        <v>0</v>
      </c>
      <c r="F11" s="45">
        <v>0</v>
      </c>
      <c r="G11" s="45">
        <v>0</v>
      </c>
      <c r="H11" s="46">
        <v>0</v>
      </c>
      <c r="I11" s="45">
        <f t="shared" si="0"/>
        <v>0</v>
      </c>
    </row>
    <row r="12" spans="1:9" ht="18.75">
      <c r="A12" s="42"/>
      <c r="B12" s="43" t="s">
        <v>21</v>
      </c>
      <c r="C12" s="44" t="s">
        <v>7</v>
      </c>
      <c r="D12" s="45">
        <v>0</v>
      </c>
      <c r="E12" s="46">
        <v>0</v>
      </c>
      <c r="F12" s="45">
        <v>0</v>
      </c>
      <c r="G12" s="45">
        <v>0</v>
      </c>
      <c r="H12" s="46">
        <v>0</v>
      </c>
      <c r="I12" s="45">
        <f t="shared" si="0"/>
        <v>0</v>
      </c>
    </row>
    <row r="13" spans="1:9" ht="18.75">
      <c r="A13" s="42" t="s">
        <v>26</v>
      </c>
      <c r="B13" s="43" t="s">
        <v>22</v>
      </c>
      <c r="C13" s="44" t="s">
        <v>7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  <c r="I13" s="45">
        <f t="shared" si="0"/>
        <v>0</v>
      </c>
    </row>
    <row r="14" spans="1:9" ht="18.75">
      <c r="A14" s="42"/>
      <c r="B14" s="43" t="s">
        <v>23</v>
      </c>
      <c r="C14" s="44" t="s">
        <v>7</v>
      </c>
      <c r="D14" s="45">
        <v>0</v>
      </c>
      <c r="E14" s="46">
        <v>0</v>
      </c>
      <c r="F14" s="45">
        <v>0</v>
      </c>
      <c r="G14" s="45">
        <v>0</v>
      </c>
      <c r="H14" s="46">
        <v>0</v>
      </c>
      <c r="I14" s="45">
        <f t="shared" si="0"/>
        <v>0</v>
      </c>
    </row>
    <row r="15" spans="1:9" ht="18.75">
      <c r="A15" s="42" t="s">
        <v>27</v>
      </c>
      <c r="B15" s="43" t="s">
        <v>24</v>
      </c>
      <c r="C15" s="44" t="s">
        <v>7</v>
      </c>
      <c r="D15" s="45">
        <v>0</v>
      </c>
      <c r="E15" s="46">
        <v>0</v>
      </c>
      <c r="F15" s="45">
        <v>0</v>
      </c>
      <c r="G15" s="45">
        <v>0</v>
      </c>
      <c r="H15" s="46">
        <v>0</v>
      </c>
      <c r="I15" s="45">
        <f t="shared" si="0"/>
        <v>0</v>
      </c>
    </row>
    <row r="16" spans="1:9" ht="18.75">
      <c r="A16" s="47" t="s">
        <v>28</v>
      </c>
      <c r="B16" s="48" t="s">
        <v>8</v>
      </c>
      <c r="C16" s="49" t="s">
        <v>7</v>
      </c>
      <c r="D16" s="50">
        <f>SUM('[19]อุดหนุน'!$C$13)</f>
        <v>380000</v>
      </c>
      <c r="E16" s="51">
        <v>0</v>
      </c>
      <c r="F16" s="50">
        <v>0</v>
      </c>
      <c r="G16" s="50">
        <f>SUM('[19]อุดหนุน'!$C$26)</f>
        <v>0</v>
      </c>
      <c r="H16" s="51">
        <v>0</v>
      </c>
      <c r="I16" s="50">
        <f>SUM(E16:H16)</f>
        <v>0</v>
      </c>
    </row>
    <row r="17" spans="1:9" ht="21">
      <c r="A17" s="52"/>
      <c r="B17" s="14" t="s">
        <v>6</v>
      </c>
      <c r="C17" s="53"/>
      <c r="D17" s="54">
        <f>SUM(D7:D16)</f>
        <v>1713728</v>
      </c>
      <c r="E17" s="54">
        <f>SUM(E7:E16)</f>
        <v>79710</v>
      </c>
      <c r="F17" s="54">
        <f>SUM(F7:F16)</f>
        <v>0</v>
      </c>
      <c r="G17" s="54">
        <f>SUM(G7:G16)</f>
        <v>47929.5</v>
      </c>
      <c r="H17" s="54">
        <f>SUM(H7:H16)</f>
        <v>0</v>
      </c>
      <c r="I17" s="54">
        <f>SUM(E17:H17)</f>
        <v>127639.5</v>
      </c>
    </row>
    <row r="18" ht="18.75">
      <c r="A18" s="34" t="s">
        <v>10</v>
      </c>
    </row>
    <row r="19" s="44" customFormat="1" ht="18.75"/>
    <row r="23" ht="39">
      <c r="I23" s="166" t="s">
        <v>191</v>
      </c>
    </row>
  </sheetData>
  <sheetProtection/>
  <mergeCells count="8">
    <mergeCell ref="A1:I1"/>
    <mergeCell ref="A2:I2"/>
    <mergeCell ref="A3:I3"/>
    <mergeCell ref="A4:A6"/>
    <mergeCell ref="B4:B6"/>
    <mergeCell ref="C4:C6"/>
    <mergeCell ref="D4:D6"/>
    <mergeCell ref="I4:I6"/>
  </mergeCells>
  <printOptions/>
  <pageMargins left="0.7" right="0.65625" top="0.9791666666666666" bottom="0.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view="pageLayout" workbookViewId="0" topLeftCell="A13">
      <selection activeCell="D21" sqref="D21"/>
    </sheetView>
  </sheetViews>
  <sheetFormatPr defaultColWidth="9.140625" defaultRowHeight="15"/>
  <cols>
    <col min="1" max="1" width="14.28125" style="1" customWidth="1"/>
    <col min="2" max="2" width="20.57421875" style="1" customWidth="1"/>
    <col min="3" max="3" width="15.00390625" style="1" customWidth="1"/>
    <col min="4" max="4" width="16.421875" style="1" customWidth="1"/>
    <col min="5" max="5" width="19.140625" style="1" customWidth="1"/>
    <col min="6" max="6" width="19.421875" style="1" customWidth="1"/>
    <col min="7" max="7" width="17.7109375" style="1" customWidth="1"/>
    <col min="8" max="16384" width="9.00390625" style="1" customWidth="1"/>
  </cols>
  <sheetData>
    <row r="1" spans="1:7" ht="21">
      <c r="A1" s="168" t="s">
        <v>0</v>
      </c>
      <c r="B1" s="168"/>
      <c r="C1" s="168"/>
      <c r="D1" s="168"/>
      <c r="E1" s="168"/>
      <c r="F1" s="168"/>
      <c r="G1" s="168"/>
    </row>
    <row r="2" spans="1:7" ht="21">
      <c r="A2" s="168" t="s">
        <v>137</v>
      </c>
      <c r="B2" s="168"/>
      <c r="C2" s="168"/>
      <c r="D2" s="168"/>
      <c r="E2" s="168"/>
      <c r="F2" s="168"/>
      <c r="G2" s="168"/>
    </row>
    <row r="3" spans="1:7" ht="21">
      <c r="A3" s="168" t="s">
        <v>186</v>
      </c>
      <c r="B3" s="168"/>
      <c r="C3" s="168"/>
      <c r="D3" s="168"/>
      <c r="E3" s="168"/>
      <c r="F3" s="168"/>
      <c r="G3" s="168"/>
    </row>
    <row r="4" spans="1:7" ht="21">
      <c r="A4" s="20" t="s">
        <v>1</v>
      </c>
      <c r="B4" s="20" t="s">
        <v>2</v>
      </c>
      <c r="C4" s="20" t="s">
        <v>3</v>
      </c>
      <c r="D4" s="20" t="s">
        <v>4</v>
      </c>
      <c r="E4" s="20" t="s">
        <v>11</v>
      </c>
      <c r="F4" s="20" t="s">
        <v>54</v>
      </c>
      <c r="G4" s="20" t="s">
        <v>6</v>
      </c>
    </row>
    <row r="5" spans="1:7" ht="21">
      <c r="A5" s="21"/>
      <c r="B5" s="21"/>
      <c r="C5" s="21"/>
      <c r="D5" s="21"/>
      <c r="E5" s="21" t="s">
        <v>53</v>
      </c>
      <c r="F5" s="21" t="s">
        <v>55</v>
      </c>
      <c r="G5" s="21"/>
    </row>
    <row r="6" spans="1:7" ht="21">
      <c r="A6" s="3" t="s">
        <v>15</v>
      </c>
      <c r="B6" s="9" t="s">
        <v>16</v>
      </c>
      <c r="C6" s="4" t="s">
        <v>7</v>
      </c>
      <c r="D6" s="15">
        <v>0</v>
      </c>
      <c r="E6" s="16">
        <v>0</v>
      </c>
      <c r="F6" s="15">
        <v>0</v>
      </c>
      <c r="G6" s="15">
        <f aca="true" t="shared" si="0" ref="G6:G16">SUM(E6:F6)</f>
        <v>0</v>
      </c>
    </row>
    <row r="7" spans="1:7" ht="21">
      <c r="A7" s="5"/>
      <c r="B7" s="10" t="s">
        <v>17</v>
      </c>
      <c r="C7" s="6" t="s">
        <v>7</v>
      </c>
      <c r="D7" s="17">
        <f>SUM('[20]เงินเดือน'!$D$12,'[20]ค่าจ้าง'!$G$11)</f>
        <v>679860</v>
      </c>
      <c r="E7" s="18">
        <f>SUM('[20]เงินเดือน'!$D$25,'[20]ค่าจ้าง'!$G$24)</f>
        <v>295495</v>
      </c>
      <c r="F7" s="17">
        <v>0</v>
      </c>
      <c r="G7" s="17">
        <f t="shared" si="0"/>
        <v>295495</v>
      </c>
    </row>
    <row r="8" spans="1:7" ht="21">
      <c r="A8" s="5" t="s">
        <v>25</v>
      </c>
      <c r="B8" s="10" t="s">
        <v>18</v>
      </c>
      <c r="C8" s="6" t="s">
        <v>7</v>
      </c>
      <c r="D8" s="17">
        <f>SUM('[20]ค่าตอบแทน'!$C$10)</f>
        <v>36000</v>
      </c>
      <c r="E8" s="18">
        <f>SUM('[20]ค่าตอบแทน'!$C$23)</f>
        <v>12000</v>
      </c>
      <c r="F8" s="17">
        <v>0</v>
      </c>
      <c r="G8" s="17">
        <f t="shared" si="0"/>
        <v>12000</v>
      </c>
    </row>
    <row r="9" spans="1:7" ht="21">
      <c r="A9" s="5"/>
      <c r="B9" s="10" t="s">
        <v>19</v>
      </c>
      <c r="C9" s="6" t="s">
        <v>7</v>
      </c>
      <c r="D9" s="17">
        <f>SUM('[20]ใช้สอย'!$E$13,'[21]ใช้สอย'!$E$13)</f>
        <v>338000</v>
      </c>
      <c r="E9" s="18">
        <f>SUM('[20]ใช้สอย'!$E$26)</f>
        <v>0</v>
      </c>
      <c r="F9" s="17">
        <f>SUM('[21]ใช้สอย'!$E$26)</f>
        <v>44130</v>
      </c>
      <c r="G9" s="17">
        <f t="shared" si="0"/>
        <v>44130</v>
      </c>
    </row>
    <row r="10" spans="1:7" ht="21">
      <c r="A10" s="5"/>
      <c r="B10" s="10" t="s">
        <v>20</v>
      </c>
      <c r="C10" s="6" t="s">
        <v>7</v>
      </c>
      <c r="D10" s="17">
        <f>SUM('[20]วัสดุ'!$D$12)</f>
        <v>25000</v>
      </c>
      <c r="E10" s="18">
        <f>SUM('[20]วัสดุ'!$D$25)</f>
        <v>14200</v>
      </c>
      <c r="F10" s="17">
        <f>SUM('[3]ค่าวัสดุ'!$C$26)</f>
        <v>0</v>
      </c>
      <c r="G10" s="17">
        <f t="shared" si="0"/>
        <v>14200</v>
      </c>
    </row>
    <row r="11" spans="1:7" ht="21">
      <c r="A11" s="5"/>
      <c r="B11" s="10" t="s">
        <v>21</v>
      </c>
      <c r="C11" s="6" t="s">
        <v>7</v>
      </c>
      <c r="D11" s="17">
        <v>0</v>
      </c>
      <c r="E11" s="18">
        <v>0</v>
      </c>
      <c r="F11" s="17">
        <v>0</v>
      </c>
      <c r="G11" s="17">
        <f t="shared" si="0"/>
        <v>0</v>
      </c>
    </row>
    <row r="12" spans="1:7" ht="21">
      <c r="A12" s="5" t="s">
        <v>26</v>
      </c>
      <c r="B12" s="10" t="s">
        <v>22</v>
      </c>
      <c r="C12" s="6" t="s">
        <v>7</v>
      </c>
      <c r="D12" s="17">
        <v>0</v>
      </c>
      <c r="E12" s="18">
        <v>0</v>
      </c>
      <c r="F12" s="17">
        <v>0</v>
      </c>
      <c r="G12" s="17">
        <f t="shared" si="0"/>
        <v>0</v>
      </c>
    </row>
    <row r="13" spans="1:7" ht="21">
      <c r="A13" s="5"/>
      <c r="B13" s="10" t="s">
        <v>23</v>
      </c>
      <c r="C13" s="6" t="s">
        <v>7</v>
      </c>
      <c r="D13" s="17">
        <v>0</v>
      </c>
      <c r="E13" s="18">
        <v>0</v>
      </c>
      <c r="F13" s="17">
        <v>0</v>
      </c>
      <c r="G13" s="17">
        <f t="shared" si="0"/>
        <v>0</v>
      </c>
    </row>
    <row r="14" spans="1:7" ht="21">
      <c r="A14" s="5" t="s">
        <v>27</v>
      </c>
      <c r="B14" s="10" t="s">
        <v>24</v>
      </c>
      <c r="C14" s="6" t="s">
        <v>7</v>
      </c>
      <c r="D14" s="17">
        <v>0</v>
      </c>
      <c r="E14" s="18">
        <v>0</v>
      </c>
      <c r="F14" s="17">
        <v>0</v>
      </c>
      <c r="G14" s="17">
        <f t="shared" si="0"/>
        <v>0</v>
      </c>
    </row>
    <row r="15" spans="1:7" ht="21">
      <c r="A15" s="7" t="s">
        <v>28</v>
      </c>
      <c r="B15" s="11" t="s">
        <v>8</v>
      </c>
      <c r="C15" s="8" t="s">
        <v>7</v>
      </c>
      <c r="D15" s="22">
        <v>0</v>
      </c>
      <c r="E15" s="23">
        <v>0</v>
      </c>
      <c r="F15" s="22">
        <f>SUM('[3]อุดหนุน'!$C$24)</f>
        <v>0</v>
      </c>
      <c r="G15" s="22">
        <f t="shared" si="0"/>
        <v>0</v>
      </c>
    </row>
    <row r="16" spans="1:7" ht="21">
      <c r="A16" s="12"/>
      <c r="B16" s="14" t="s">
        <v>6</v>
      </c>
      <c r="C16" s="13"/>
      <c r="D16" s="24">
        <f>SUM(D6:D15)</f>
        <v>1078860</v>
      </c>
      <c r="E16" s="24">
        <f>SUM(E6:E15)</f>
        <v>321695</v>
      </c>
      <c r="F16" s="24">
        <f>SUM(F6:F15)</f>
        <v>44130</v>
      </c>
      <c r="G16" s="24">
        <f t="shared" si="0"/>
        <v>365825</v>
      </c>
    </row>
    <row r="17" spans="4:7" ht="21">
      <c r="D17" s="25"/>
      <c r="E17" s="25"/>
      <c r="F17" s="25"/>
      <c r="G17" s="25"/>
    </row>
    <row r="18" ht="21">
      <c r="A18" s="1" t="s">
        <v>10</v>
      </c>
    </row>
    <row r="19" s="6" customFormat="1" ht="21"/>
    <row r="21" ht="39">
      <c r="G21" s="166" t="s">
        <v>192</v>
      </c>
    </row>
  </sheetData>
  <sheetProtection/>
  <mergeCells count="3">
    <mergeCell ref="A1:G1"/>
    <mergeCell ref="A2:G2"/>
    <mergeCell ref="A3:G3"/>
  </mergeCells>
  <printOptions/>
  <pageMargins left="0.7" right="0.65625" top="0.9791666666666666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view="pageLayout" workbookViewId="0" topLeftCell="A7">
      <selection activeCell="D23" sqref="D23"/>
    </sheetView>
  </sheetViews>
  <sheetFormatPr defaultColWidth="9.140625" defaultRowHeight="15"/>
  <cols>
    <col min="1" max="1" width="12.140625" style="34" customWidth="1"/>
    <col min="2" max="2" width="16.421875" style="34" customWidth="1"/>
    <col min="3" max="3" width="22.140625" style="34" customWidth="1"/>
    <col min="4" max="4" width="12.421875" style="34" customWidth="1"/>
    <col min="5" max="6" width="11.8515625" style="34" customWidth="1"/>
    <col min="7" max="7" width="11.421875" style="34" customWidth="1"/>
    <col min="8" max="8" width="10.140625" style="34" customWidth="1"/>
    <col min="9" max="9" width="9.28125" style="34" customWidth="1"/>
    <col min="10" max="10" width="12.7109375" style="34" customWidth="1"/>
    <col min="11" max="16384" width="9.00390625" style="34" customWidth="1"/>
  </cols>
  <sheetData>
    <row r="1" spans="1:10" ht="18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8.75">
      <c r="A2" s="172" t="s">
        <v>138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8.75">
      <c r="A3" s="172" t="s">
        <v>157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8.75">
      <c r="A4" s="173" t="s">
        <v>1</v>
      </c>
      <c r="B4" s="173" t="s">
        <v>2</v>
      </c>
      <c r="C4" s="173" t="s">
        <v>3</v>
      </c>
      <c r="D4" s="173" t="s">
        <v>4</v>
      </c>
      <c r="E4" s="35" t="s">
        <v>56</v>
      </c>
      <c r="F4" s="35"/>
      <c r="G4" s="35" t="s">
        <v>46</v>
      </c>
      <c r="H4" s="35" t="s">
        <v>62</v>
      </c>
      <c r="I4" s="35" t="s">
        <v>46</v>
      </c>
      <c r="J4" s="173" t="s">
        <v>6</v>
      </c>
    </row>
    <row r="5" spans="1:10" ht="18.75">
      <c r="A5" s="174"/>
      <c r="B5" s="174"/>
      <c r="C5" s="174"/>
      <c r="D5" s="174"/>
      <c r="E5" s="36" t="s">
        <v>57</v>
      </c>
      <c r="F5" s="36" t="s">
        <v>59</v>
      </c>
      <c r="G5" s="36" t="s">
        <v>60</v>
      </c>
      <c r="H5" s="36" t="s">
        <v>63</v>
      </c>
      <c r="I5" s="36" t="s">
        <v>65</v>
      </c>
      <c r="J5" s="174"/>
    </row>
    <row r="6" spans="1:10" ht="18.75">
      <c r="A6" s="175"/>
      <c r="B6" s="175"/>
      <c r="C6" s="175"/>
      <c r="D6" s="175"/>
      <c r="E6" s="37" t="s">
        <v>58</v>
      </c>
      <c r="F6" s="37"/>
      <c r="G6" s="37" t="s">
        <v>61</v>
      </c>
      <c r="H6" s="37" t="s">
        <v>64</v>
      </c>
      <c r="I6" s="37" t="s">
        <v>66</v>
      </c>
      <c r="J6" s="175"/>
    </row>
    <row r="7" spans="1:10" ht="18.75">
      <c r="A7" s="38" t="s">
        <v>15</v>
      </c>
      <c r="B7" s="39" t="s">
        <v>16</v>
      </c>
      <c r="C7" s="40" t="s">
        <v>7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f>SUM(E7:I7)</f>
        <v>0</v>
      </c>
    </row>
    <row r="8" spans="1:10" ht="18.75">
      <c r="A8" s="42"/>
      <c r="B8" s="43" t="s">
        <v>17</v>
      </c>
      <c r="C8" s="44" t="s">
        <v>7</v>
      </c>
      <c r="D8" s="45">
        <f>SUM('[22]เงินเดือน'!$I$12,'[22]ค่าจ้าง'!$S$11)</f>
        <v>1979220</v>
      </c>
      <c r="E8" s="46">
        <f>SUM('[22]เงินเดือน'!$I$25,'[22]ค่าจ้าง'!$S$24)</f>
        <v>731430</v>
      </c>
      <c r="F8" s="45">
        <v>0</v>
      </c>
      <c r="G8" s="45">
        <v>0</v>
      </c>
      <c r="H8" s="45">
        <v>0</v>
      </c>
      <c r="I8" s="45">
        <v>0</v>
      </c>
      <c r="J8" s="45">
        <f>SUM(E8:I8)</f>
        <v>731430</v>
      </c>
    </row>
    <row r="9" spans="1:10" ht="18.75">
      <c r="A9" s="42" t="s">
        <v>25</v>
      </c>
      <c r="B9" s="43" t="s">
        <v>18</v>
      </c>
      <c r="C9" s="44" t="s">
        <v>7</v>
      </c>
      <c r="D9" s="45">
        <f>SUM('[22]ค่าตอบแทน'!$D$11)</f>
        <v>46000</v>
      </c>
      <c r="E9" s="46">
        <f>SUM('[22]ค่าตอบแทน'!$D$24)</f>
        <v>0</v>
      </c>
      <c r="F9" s="45">
        <v>0</v>
      </c>
      <c r="G9" s="45">
        <v>0</v>
      </c>
      <c r="H9" s="45">
        <v>0</v>
      </c>
      <c r="I9" s="45">
        <v>0</v>
      </c>
      <c r="J9" s="45">
        <f aca="true" t="shared" si="0" ref="J9:J17">SUM(E9:I9)</f>
        <v>0</v>
      </c>
    </row>
    <row r="10" spans="1:10" ht="18.75">
      <c r="A10" s="42"/>
      <c r="B10" s="43" t="s">
        <v>19</v>
      </c>
      <c r="C10" s="44" t="s">
        <v>7</v>
      </c>
      <c r="D10" s="45">
        <f>SUM('[22]ใช้สอย'!$H$13)</f>
        <v>102000</v>
      </c>
      <c r="E10" s="46">
        <f>SUM('[22]ใช้สอย'!$H$26)</f>
        <v>38532</v>
      </c>
      <c r="F10" s="45">
        <v>0</v>
      </c>
      <c r="G10" s="45">
        <v>0</v>
      </c>
      <c r="H10" s="45">
        <v>0</v>
      </c>
      <c r="I10" s="45">
        <v>0</v>
      </c>
      <c r="J10" s="45">
        <f t="shared" si="0"/>
        <v>38532</v>
      </c>
    </row>
    <row r="11" spans="1:10" ht="18.75">
      <c r="A11" s="42"/>
      <c r="B11" s="43" t="s">
        <v>20</v>
      </c>
      <c r="C11" s="44" t="s">
        <v>7</v>
      </c>
      <c r="D11" s="45">
        <f>SUM('[22]วัสดุ'!$I$12)</f>
        <v>160000</v>
      </c>
      <c r="E11" s="46">
        <f>SUM('[22]วัสดุ'!$I$25)</f>
        <v>16000</v>
      </c>
      <c r="F11" s="45">
        <v>0</v>
      </c>
      <c r="G11" s="45">
        <v>0</v>
      </c>
      <c r="H11" s="45">
        <v>0</v>
      </c>
      <c r="I11" s="45">
        <v>0</v>
      </c>
      <c r="J11" s="45">
        <f t="shared" si="0"/>
        <v>16000</v>
      </c>
    </row>
    <row r="12" spans="1:10" ht="18.75">
      <c r="A12" s="42"/>
      <c r="B12" s="43" t="s">
        <v>21</v>
      </c>
      <c r="C12" s="44" t="s">
        <v>7</v>
      </c>
      <c r="D12" s="45">
        <v>0</v>
      </c>
      <c r="E12" s="46">
        <v>0</v>
      </c>
      <c r="F12" s="45">
        <v>0</v>
      </c>
      <c r="G12" s="45">
        <v>0</v>
      </c>
      <c r="H12" s="45">
        <v>0</v>
      </c>
      <c r="I12" s="45">
        <v>0</v>
      </c>
      <c r="J12" s="45">
        <f t="shared" si="0"/>
        <v>0</v>
      </c>
    </row>
    <row r="13" spans="1:10" ht="18.75">
      <c r="A13" s="42" t="s">
        <v>26</v>
      </c>
      <c r="B13" s="43" t="s">
        <v>22</v>
      </c>
      <c r="C13" s="44" t="s">
        <v>7</v>
      </c>
      <c r="D13" s="45">
        <v>0</v>
      </c>
      <c r="E13" s="46">
        <v>0</v>
      </c>
      <c r="F13" s="45">
        <v>0</v>
      </c>
      <c r="G13" s="45">
        <v>0</v>
      </c>
      <c r="H13" s="45">
        <v>0</v>
      </c>
      <c r="I13" s="45">
        <v>0</v>
      </c>
      <c r="J13" s="45">
        <f t="shared" si="0"/>
        <v>0</v>
      </c>
    </row>
    <row r="14" spans="1:10" ht="18.75">
      <c r="A14" s="42"/>
      <c r="B14" s="43" t="s">
        <v>23</v>
      </c>
      <c r="C14" s="44" t="s">
        <v>7</v>
      </c>
      <c r="D14" s="45">
        <v>0</v>
      </c>
      <c r="E14" s="46">
        <v>0</v>
      </c>
      <c r="F14" s="45">
        <v>0</v>
      </c>
      <c r="G14" s="45">
        <v>0</v>
      </c>
      <c r="H14" s="45">
        <v>0</v>
      </c>
      <c r="I14" s="45">
        <v>0</v>
      </c>
      <c r="J14" s="45">
        <f t="shared" si="0"/>
        <v>0</v>
      </c>
    </row>
    <row r="15" spans="1:10" ht="18.75">
      <c r="A15" s="42"/>
      <c r="B15" s="43"/>
      <c r="C15" s="44" t="s">
        <v>9</v>
      </c>
      <c r="D15" s="45">
        <v>0</v>
      </c>
      <c r="E15" s="46">
        <v>0</v>
      </c>
      <c r="F15" s="45">
        <v>0</v>
      </c>
      <c r="G15" s="45">
        <v>0</v>
      </c>
      <c r="H15" s="45">
        <v>0</v>
      </c>
      <c r="I15" s="45">
        <v>0</v>
      </c>
      <c r="J15" s="45">
        <f>SUM(E15:I15)</f>
        <v>0</v>
      </c>
    </row>
    <row r="16" spans="1:10" ht="18.75">
      <c r="A16" s="42"/>
      <c r="B16" s="43"/>
      <c r="C16" s="44" t="s">
        <v>35</v>
      </c>
      <c r="D16" s="45">
        <v>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f>SUM(E16:I16)</f>
        <v>0</v>
      </c>
    </row>
    <row r="17" spans="1:10" ht="18.75">
      <c r="A17" s="42" t="s">
        <v>27</v>
      </c>
      <c r="B17" s="43" t="s">
        <v>24</v>
      </c>
      <c r="C17" s="44" t="s">
        <v>7</v>
      </c>
      <c r="D17" s="45">
        <f>SUM('[1]รักษาความสงบภายใน'!$B$15)</f>
        <v>0</v>
      </c>
      <c r="E17" s="46">
        <v>0</v>
      </c>
      <c r="F17" s="45">
        <v>0</v>
      </c>
      <c r="G17" s="45">
        <v>0</v>
      </c>
      <c r="H17" s="45">
        <v>0</v>
      </c>
      <c r="I17" s="45">
        <v>0</v>
      </c>
      <c r="J17" s="45">
        <f t="shared" si="0"/>
        <v>0</v>
      </c>
    </row>
    <row r="18" spans="1:10" ht="18.75">
      <c r="A18" s="47" t="s">
        <v>28</v>
      </c>
      <c r="B18" s="48" t="s">
        <v>8</v>
      </c>
      <c r="C18" s="49" t="s">
        <v>7</v>
      </c>
      <c r="D18" s="45">
        <v>0</v>
      </c>
      <c r="E18" s="46">
        <v>0</v>
      </c>
      <c r="F18" s="45">
        <v>0</v>
      </c>
      <c r="G18" s="45">
        <v>0</v>
      </c>
      <c r="H18" s="45">
        <v>0</v>
      </c>
      <c r="I18" s="45">
        <v>0</v>
      </c>
      <c r="J18" s="45">
        <f>SUM(E18:I18)</f>
        <v>0</v>
      </c>
    </row>
    <row r="19" spans="1:16" ht="21.75" thickBot="1">
      <c r="A19" s="52"/>
      <c r="B19" s="14" t="s">
        <v>6</v>
      </c>
      <c r="C19" s="53"/>
      <c r="D19" s="119">
        <f aca="true" t="shared" si="1" ref="D19:I19">SUM(D7:D18)</f>
        <v>2287220</v>
      </c>
      <c r="E19" s="119">
        <f t="shared" si="1"/>
        <v>785962</v>
      </c>
      <c r="F19" s="119">
        <f t="shared" si="1"/>
        <v>0</v>
      </c>
      <c r="G19" s="119">
        <f t="shared" si="1"/>
        <v>0</v>
      </c>
      <c r="H19" s="119">
        <f t="shared" si="1"/>
        <v>0</v>
      </c>
      <c r="I19" s="119">
        <f t="shared" si="1"/>
        <v>0</v>
      </c>
      <c r="J19" s="119">
        <f>SUM(E19:I19)</f>
        <v>785962</v>
      </c>
      <c r="K19" s="44"/>
      <c r="L19" s="44"/>
      <c r="M19" s="44"/>
      <c r="N19" s="44"/>
      <c r="O19" s="44"/>
      <c r="P19" s="44"/>
    </row>
    <row r="20" spans="1:16" ht="19.5" thickTop="1">
      <c r="A20" s="34" t="s">
        <v>10</v>
      </c>
      <c r="K20" s="44"/>
      <c r="L20" s="44"/>
      <c r="M20" s="44"/>
      <c r="N20" s="44"/>
      <c r="O20" s="44"/>
      <c r="P20" s="44"/>
    </row>
    <row r="21" spans="11:16" ht="18.75">
      <c r="K21" s="44"/>
      <c r="L21" s="44"/>
      <c r="M21" s="44"/>
      <c r="N21" s="44"/>
      <c r="O21" s="44"/>
      <c r="P21" s="44"/>
    </row>
    <row r="22" spans="11:16" ht="18.75">
      <c r="K22" s="44"/>
      <c r="L22" s="44"/>
      <c r="M22" s="44"/>
      <c r="N22" s="44"/>
      <c r="O22" s="44"/>
      <c r="P22" s="44"/>
    </row>
    <row r="24" ht="39">
      <c r="J24" s="166" t="s">
        <v>193</v>
      </c>
    </row>
  </sheetData>
  <sheetProtection/>
  <mergeCells count="8">
    <mergeCell ref="A1:J1"/>
    <mergeCell ref="A2:J2"/>
    <mergeCell ref="A3:J3"/>
    <mergeCell ref="A4:A6"/>
    <mergeCell ref="B4:B6"/>
    <mergeCell ref="C4:C6"/>
    <mergeCell ref="D4:D6"/>
    <mergeCell ref="J4:J6"/>
  </mergeCells>
  <printOptions/>
  <pageMargins left="0.4375" right="0.2708333333333333" top="0.9791666666666666" bottom="0.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view="pageLayout" workbookViewId="0" topLeftCell="A13">
      <selection activeCell="E20" sqref="E20"/>
    </sheetView>
  </sheetViews>
  <sheetFormatPr defaultColWidth="9.140625" defaultRowHeight="15"/>
  <cols>
    <col min="1" max="1" width="14.28125" style="1" customWidth="1"/>
    <col min="2" max="2" width="16.8515625" style="1" customWidth="1"/>
    <col min="3" max="3" width="22.140625" style="1" customWidth="1"/>
    <col min="4" max="4" width="14.57421875" style="1" customWidth="1"/>
    <col min="5" max="5" width="23.28125" style="1" customWidth="1"/>
    <col min="6" max="6" width="19.421875" style="1" customWidth="1"/>
    <col min="7" max="7" width="15.8515625" style="1" customWidth="1"/>
    <col min="8" max="16384" width="9.00390625" style="1" customWidth="1"/>
  </cols>
  <sheetData>
    <row r="1" spans="1:7" ht="21">
      <c r="A1" s="172" t="s">
        <v>0</v>
      </c>
      <c r="B1" s="172"/>
      <c r="C1" s="172"/>
      <c r="D1" s="172"/>
      <c r="E1" s="172"/>
      <c r="F1" s="172"/>
      <c r="G1" s="172"/>
    </row>
    <row r="2" spans="1:7" ht="21">
      <c r="A2" s="172" t="s">
        <v>139</v>
      </c>
      <c r="B2" s="172"/>
      <c r="C2" s="172"/>
      <c r="D2" s="172"/>
      <c r="E2" s="172"/>
      <c r="F2" s="172"/>
      <c r="G2" s="172"/>
    </row>
    <row r="3" spans="1:7" ht="21">
      <c r="A3" s="172" t="s">
        <v>157</v>
      </c>
      <c r="B3" s="172"/>
      <c r="C3" s="172"/>
      <c r="D3" s="172"/>
      <c r="E3" s="172"/>
      <c r="F3" s="172"/>
      <c r="G3" s="172"/>
    </row>
    <row r="4" spans="1:7" ht="21">
      <c r="A4" s="35" t="s">
        <v>1</v>
      </c>
      <c r="B4" s="35" t="s">
        <v>2</v>
      </c>
      <c r="C4" s="35" t="s">
        <v>3</v>
      </c>
      <c r="D4" s="35" t="s">
        <v>4</v>
      </c>
      <c r="E4" s="35" t="s">
        <v>67</v>
      </c>
      <c r="F4" s="35" t="s">
        <v>69</v>
      </c>
      <c r="G4" s="35" t="s">
        <v>6</v>
      </c>
    </row>
    <row r="5" spans="1:7" ht="21">
      <c r="A5" s="37"/>
      <c r="B5" s="37"/>
      <c r="C5" s="37"/>
      <c r="D5" s="37"/>
      <c r="E5" s="37" t="s">
        <v>68</v>
      </c>
      <c r="F5" s="37" t="s">
        <v>70</v>
      </c>
      <c r="G5" s="37"/>
    </row>
    <row r="6" spans="1:7" ht="21">
      <c r="A6" s="38" t="s">
        <v>15</v>
      </c>
      <c r="B6" s="39" t="s">
        <v>16</v>
      </c>
      <c r="C6" s="40" t="s">
        <v>7</v>
      </c>
      <c r="D6" s="41">
        <v>0</v>
      </c>
      <c r="E6" s="55">
        <v>0</v>
      </c>
      <c r="F6" s="41">
        <v>0</v>
      </c>
      <c r="G6" s="41">
        <f aca="true" t="shared" si="0" ref="G6:G17">SUM(E6:F6)</f>
        <v>0</v>
      </c>
    </row>
    <row r="7" spans="1:7" ht="21">
      <c r="A7" s="42"/>
      <c r="B7" s="43" t="s">
        <v>17</v>
      </c>
      <c r="C7" s="44" t="s">
        <v>7</v>
      </c>
      <c r="D7" s="45">
        <f>SUM('[1]เข้มแข็ง'!$B$7)</f>
        <v>0</v>
      </c>
      <c r="E7" s="46">
        <v>0</v>
      </c>
      <c r="F7" s="45">
        <v>0</v>
      </c>
      <c r="G7" s="45">
        <f t="shared" si="0"/>
        <v>0</v>
      </c>
    </row>
    <row r="8" spans="1:7" ht="21">
      <c r="A8" s="42" t="s">
        <v>25</v>
      </c>
      <c r="B8" s="43" t="s">
        <v>18</v>
      </c>
      <c r="C8" s="44" t="s">
        <v>7</v>
      </c>
      <c r="D8" s="45">
        <v>0</v>
      </c>
      <c r="E8" s="46">
        <v>0</v>
      </c>
      <c r="F8" s="45">
        <v>0</v>
      </c>
      <c r="G8" s="45">
        <f t="shared" si="0"/>
        <v>0</v>
      </c>
    </row>
    <row r="9" spans="1:7" ht="21">
      <c r="A9" s="42"/>
      <c r="B9" s="43" t="s">
        <v>19</v>
      </c>
      <c r="C9" s="44" t="s">
        <v>7</v>
      </c>
      <c r="D9" s="45">
        <f>SUM('[23]ใช้สอย'!$H$13)</f>
        <v>110000</v>
      </c>
      <c r="E9" s="46">
        <f>SUM('[23]ใช้สอย'!$H$26)</f>
        <v>0</v>
      </c>
      <c r="F9" s="45">
        <f>SUM('[4]ใช้สอย'!$I$26)</f>
        <v>0</v>
      </c>
      <c r="G9" s="45">
        <f t="shared" si="0"/>
        <v>0</v>
      </c>
    </row>
    <row r="10" spans="1:7" ht="21">
      <c r="A10" s="42"/>
      <c r="B10" s="43"/>
      <c r="C10" s="44" t="s">
        <v>9</v>
      </c>
      <c r="D10" s="45">
        <v>0</v>
      </c>
      <c r="E10" s="46">
        <v>0</v>
      </c>
      <c r="F10" s="45">
        <v>0</v>
      </c>
      <c r="G10" s="45">
        <f t="shared" si="0"/>
        <v>0</v>
      </c>
    </row>
    <row r="11" spans="1:7" ht="21">
      <c r="A11" s="42"/>
      <c r="B11" s="43" t="s">
        <v>20</v>
      </c>
      <c r="C11" s="44" t="s">
        <v>7</v>
      </c>
      <c r="D11" s="45">
        <v>0</v>
      </c>
      <c r="E11" s="46">
        <v>0</v>
      </c>
      <c r="F11" s="45">
        <v>0</v>
      </c>
      <c r="G11" s="45">
        <f t="shared" si="0"/>
        <v>0</v>
      </c>
    </row>
    <row r="12" spans="1:7" ht="21">
      <c r="A12" s="42"/>
      <c r="B12" s="43" t="s">
        <v>21</v>
      </c>
      <c r="C12" s="44" t="s">
        <v>7</v>
      </c>
      <c r="D12" s="45">
        <v>0</v>
      </c>
      <c r="E12" s="46">
        <v>0</v>
      </c>
      <c r="F12" s="45">
        <v>0</v>
      </c>
      <c r="G12" s="45">
        <f t="shared" si="0"/>
        <v>0</v>
      </c>
    </row>
    <row r="13" spans="1:7" ht="21">
      <c r="A13" s="42" t="s">
        <v>26</v>
      </c>
      <c r="B13" s="43" t="s">
        <v>22</v>
      </c>
      <c r="C13" s="44" t="s">
        <v>7</v>
      </c>
      <c r="D13" s="45">
        <v>0</v>
      </c>
      <c r="E13" s="46">
        <v>0</v>
      </c>
      <c r="F13" s="45">
        <v>0</v>
      </c>
      <c r="G13" s="45">
        <f t="shared" si="0"/>
        <v>0</v>
      </c>
    </row>
    <row r="14" spans="1:7" ht="21">
      <c r="A14" s="42"/>
      <c r="B14" s="43" t="s">
        <v>23</v>
      </c>
      <c r="C14" s="44" t="s">
        <v>7</v>
      </c>
      <c r="D14" s="45">
        <v>0</v>
      </c>
      <c r="E14" s="46">
        <v>0</v>
      </c>
      <c r="F14" s="45">
        <v>0</v>
      </c>
      <c r="G14" s="45">
        <f t="shared" si="0"/>
        <v>0</v>
      </c>
    </row>
    <row r="15" spans="1:7" ht="21">
      <c r="A15" s="42" t="s">
        <v>27</v>
      </c>
      <c r="B15" s="43" t="s">
        <v>24</v>
      </c>
      <c r="C15" s="44" t="s">
        <v>7</v>
      </c>
      <c r="D15" s="45">
        <v>0</v>
      </c>
      <c r="E15" s="46">
        <v>0</v>
      </c>
      <c r="F15" s="45">
        <v>0</v>
      </c>
      <c r="G15" s="45">
        <f t="shared" si="0"/>
        <v>0</v>
      </c>
    </row>
    <row r="16" spans="1:7" ht="21">
      <c r="A16" s="47" t="s">
        <v>28</v>
      </c>
      <c r="B16" s="48" t="s">
        <v>8</v>
      </c>
      <c r="C16" s="49" t="s">
        <v>7</v>
      </c>
      <c r="D16" s="50">
        <v>0</v>
      </c>
      <c r="E16" s="51">
        <v>0</v>
      </c>
      <c r="F16" s="50">
        <f>SUM('[4]อุดหนุน'!$F$25)</f>
        <v>0</v>
      </c>
      <c r="G16" s="50">
        <f t="shared" si="0"/>
        <v>0</v>
      </c>
    </row>
    <row r="17" spans="1:7" ht="21">
      <c r="A17" s="52"/>
      <c r="B17" s="14" t="s">
        <v>6</v>
      </c>
      <c r="C17" s="53"/>
      <c r="D17" s="54">
        <f>SUM(D6:D16)</f>
        <v>110000</v>
      </c>
      <c r="E17" s="54">
        <f>SUM(E6:E16)</f>
        <v>0</v>
      </c>
      <c r="F17" s="54">
        <f>SUM(F6:F16)</f>
        <v>0</v>
      </c>
      <c r="G17" s="54">
        <f t="shared" si="0"/>
        <v>0</v>
      </c>
    </row>
    <row r="18" spans="4:7" ht="21">
      <c r="D18" s="25"/>
      <c r="E18" s="25"/>
      <c r="F18" s="25"/>
      <c r="G18" s="25"/>
    </row>
    <row r="19" s="6" customFormat="1" ht="21">
      <c r="A19" s="6" t="s">
        <v>10</v>
      </c>
    </row>
    <row r="21" ht="39">
      <c r="G21" s="166" t="s">
        <v>194</v>
      </c>
    </row>
  </sheetData>
  <sheetProtection/>
  <mergeCells count="3">
    <mergeCell ref="A1:G1"/>
    <mergeCell ref="A2:G2"/>
    <mergeCell ref="A3:G3"/>
  </mergeCells>
  <printOptions/>
  <pageMargins left="0.5625" right="0.46875" top="0.9791666666666666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view="pageLayout" workbookViewId="0" topLeftCell="A8">
      <selection activeCell="D15" sqref="D15"/>
    </sheetView>
  </sheetViews>
  <sheetFormatPr defaultColWidth="9.140625" defaultRowHeight="15"/>
  <cols>
    <col min="1" max="1" width="12.140625" style="34" customWidth="1"/>
    <col min="2" max="2" width="17.28125" style="34" customWidth="1"/>
    <col min="3" max="3" width="16.57421875" style="34" customWidth="1"/>
    <col min="4" max="4" width="12.421875" style="34" customWidth="1"/>
    <col min="5" max="5" width="12.8515625" style="34" customWidth="1"/>
    <col min="6" max="6" width="12.28125" style="34" customWidth="1"/>
    <col min="7" max="7" width="13.28125" style="34" customWidth="1"/>
    <col min="8" max="8" width="12.421875" style="34" customWidth="1"/>
    <col min="9" max="9" width="12.7109375" style="34" customWidth="1"/>
    <col min="10" max="16384" width="9.00390625" style="34" customWidth="1"/>
  </cols>
  <sheetData>
    <row r="1" spans="1:9" ht="18.75">
      <c r="A1" s="172" t="s">
        <v>0</v>
      </c>
      <c r="B1" s="172"/>
      <c r="C1" s="172"/>
      <c r="D1" s="172"/>
      <c r="E1" s="172"/>
      <c r="F1" s="172"/>
      <c r="G1" s="172"/>
      <c r="H1" s="172"/>
      <c r="I1" s="172"/>
    </row>
    <row r="2" spans="1:9" ht="18.75">
      <c r="A2" s="172" t="s">
        <v>140</v>
      </c>
      <c r="B2" s="172"/>
      <c r="C2" s="172"/>
      <c r="D2" s="172"/>
      <c r="E2" s="172"/>
      <c r="F2" s="172"/>
      <c r="G2" s="172"/>
      <c r="H2" s="172"/>
      <c r="I2" s="172"/>
    </row>
    <row r="3" spans="1:9" ht="18.75">
      <c r="A3" s="172" t="s">
        <v>157</v>
      </c>
      <c r="B3" s="172"/>
      <c r="C3" s="172"/>
      <c r="D3" s="172"/>
      <c r="E3" s="172"/>
      <c r="F3" s="172"/>
      <c r="G3" s="172"/>
      <c r="H3" s="172"/>
      <c r="I3" s="172"/>
    </row>
    <row r="4" spans="1:9" ht="18.75">
      <c r="A4" s="173" t="s">
        <v>1</v>
      </c>
      <c r="B4" s="173" t="s">
        <v>2</v>
      </c>
      <c r="C4" s="173" t="s">
        <v>3</v>
      </c>
      <c r="D4" s="173" t="s">
        <v>4</v>
      </c>
      <c r="E4" s="35" t="s">
        <v>11</v>
      </c>
      <c r="F4" s="35"/>
      <c r="G4" s="35"/>
      <c r="H4" s="35" t="s">
        <v>77</v>
      </c>
      <c r="I4" s="173" t="s">
        <v>6</v>
      </c>
    </row>
    <row r="5" spans="1:9" ht="18.75">
      <c r="A5" s="174"/>
      <c r="B5" s="174"/>
      <c r="C5" s="174"/>
      <c r="D5" s="174"/>
      <c r="E5" s="36" t="s">
        <v>71</v>
      </c>
      <c r="F5" s="36" t="s">
        <v>74</v>
      </c>
      <c r="G5" s="36" t="s">
        <v>75</v>
      </c>
      <c r="H5" s="36" t="s">
        <v>78</v>
      </c>
      <c r="I5" s="174"/>
    </row>
    <row r="6" spans="1:9" ht="18.75">
      <c r="A6" s="174"/>
      <c r="B6" s="174"/>
      <c r="C6" s="174"/>
      <c r="D6" s="174"/>
      <c r="E6" s="36" t="s">
        <v>72</v>
      </c>
      <c r="F6" s="36" t="s">
        <v>73</v>
      </c>
      <c r="G6" s="36" t="s">
        <v>76</v>
      </c>
      <c r="H6" s="36" t="s">
        <v>79</v>
      </c>
      <c r="I6" s="174"/>
    </row>
    <row r="7" spans="1:9" ht="18.75">
      <c r="A7" s="175"/>
      <c r="B7" s="175"/>
      <c r="C7" s="175"/>
      <c r="D7" s="175"/>
      <c r="E7" s="37" t="s">
        <v>73</v>
      </c>
      <c r="F7" s="37"/>
      <c r="G7" s="37"/>
      <c r="H7" s="37" t="s">
        <v>80</v>
      </c>
      <c r="I7" s="175"/>
    </row>
    <row r="8" spans="1:9" ht="18.75">
      <c r="A8" s="38" t="s">
        <v>15</v>
      </c>
      <c r="B8" s="39" t="s">
        <v>16</v>
      </c>
      <c r="C8" s="40" t="s">
        <v>7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f>SUM(E8:H8)</f>
        <v>0</v>
      </c>
    </row>
    <row r="9" spans="1:9" ht="18.75">
      <c r="A9" s="42"/>
      <c r="B9" s="43" t="s">
        <v>17</v>
      </c>
      <c r="C9" s="44" t="s">
        <v>7</v>
      </c>
      <c r="D9" s="45">
        <v>0</v>
      </c>
      <c r="E9" s="46">
        <v>0</v>
      </c>
      <c r="F9" s="45">
        <v>0</v>
      </c>
      <c r="G9" s="45">
        <v>0</v>
      </c>
      <c r="H9" s="46">
        <v>0</v>
      </c>
      <c r="I9" s="45">
        <f>SUM(E9:H9)</f>
        <v>0</v>
      </c>
    </row>
    <row r="10" spans="1:9" ht="18.75">
      <c r="A10" s="42" t="s">
        <v>25</v>
      </c>
      <c r="B10" s="43" t="s">
        <v>18</v>
      </c>
      <c r="C10" s="44" t="s">
        <v>7</v>
      </c>
      <c r="D10" s="45">
        <v>0</v>
      </c>
      <c r="E10" s="46">
        <v>0</v>
      </c>
      <c r="F10" s="45">
        <v>0</v>
      </c>
      <c r="G10" s="45">
        <v>0</v>
      </c>
      <c r="H10" s="46">
        <v>0</v>
      </c>
      <c r="I10" s="45">
        <f aca="true" t="shared" si="0" ref="I10:I16">SUM(E10:H10)</f>
        <v>0</v>
      </c>
    </row>
    <row r="11" spans="1:9" ht="18.75">
      <c r="A11" s="42"/>
      <c r="B11" s="43" t="s">
        <v>19</v>
      </c>
      <c r="C11" s="44" t="s">
        <v>7</v>
      </c>
      <c r="D11" s="45">
        <f>SUM('[24]ใช้สอย'!$C$13,'[25]ใช้สอย'!$C$13)</f>
        <v>550000</v>
      </c>
      <c r="E11" s="46">
        <v>0</v>
      </c>
      <c r="F11" s="45">
        <f>SUM('[24]ใช้สอย'!$C$26)</f>
        <v>0</v>
      </c>
      <c r="G11" s="45">
        <f>SUM('[25]ใช้สอย'!$C$26)</f>
        <v>0</v>
      </c>
      <c r="H11" s="46">
        <v>0</v>
      </c>
      <c r="I11" s="45">
        <f t="shared" si="0"/>
        <v>0</v>
      </c>
    </row>
    <row r="12" spans="1:9" ht="18.75">
      <c r="A12" s="42"/>
      <c r="B12" s="43" t="s">
        <v>20</v>
      </c>
      <c r="C12" s="44" t="s">
        <v>7</v>
      </c>
      <c r="D12" s="45">
        <f>SUM('[5]วัสดุ'!$C$12)</f>
        <v>0</v>
      </c>
      <c r="E12" s="46">
        <v>0</v>
      </c>
      <c r="F12" s="45">
        <v>0</v>
      </c>
      <c r="G12" s="45">
        <v>0</v>
      </c>
      <c r="H12" s="46">
        <v>0</v>
      </c>
      <c r="I12" s="45">
        <f t="shared" si="0"/>
        <v>0</v>
      </c>
    </row>
    <row r="13" spans="1:9" ht="18.75">
      <c r="A13" s="42"/>
      <c r="B13" s="43" t="s">
        <v>21</v>
      </c>
      <c r="C13" s="44" t="s">
        <v>7</v>
      </c>
      <c r="D13" s="45">
        <v>0</v>
      </c>
      <c r="E13" s="46">
        <v>0</v>
      </c>
      <c r="F13" s="45">
        <v>0</v>
      </c>
      <c r="G13" s="45">
        <v>0</v>
      </c>
      <c r="H13" s="46">
        <v>0</v>
      </c>
      <c r="I13" s="45">
        <f t="shared" si="0"/>
        <v>0</v>
      </c>
    </row>
    <row r="14" spans="1:9" ht="18.75">
      <c r="A14" s="42" t="s">
        <v>26</v>
      </c>
      <c r="B14" s="43" t="s">
        <v>22</v>
      </c>
      <c r="C14" s="44" t="s">
        <v>7</v>
      </c>
      <c r="D14" s="45">
        <v>0</v>
      </c>
      <c r="E14" s="46">
        <v>0</v>
      </c>
      <c r="F14" s="45">
        <v>0</v>
      </c>
      <c r="G14" s="45">
        <v>0</v>
      </c>
      <c r="H14" s="46">
        <v>0</v>
      </c>
      <c r="I14" s="45">
        <f t="shared" si="0"/>
        <v>0</v>
      </c>
    </row>
    <row r="15" spans="1:9" ht="18.75">
      <c r="A15" s="42"/>
      <c r="B15" s="43" t="s">
        <v>23</v>
      </c>
      <c r="C15" s="44" t="s">
        <v>7</v>
      </c>
      <c r="D15" s="45">
        <v>0</v>
      </c>
      <c r="E15" s="46">
        <v>0</v>
      </c>
      <c r="F15" s="45">
        <v>0</v>
      </c>
      <c r="G15" s="45">
        <v>0</v>
      </c>
      <c r="H15" s="46">
        <v>0</v>
      </c>
      <c r="I15" s="45">
        <f t="shared" si="0"/>
        <v>0</v>
      </c>
    </row>
    <row r="16" spans="1:9" ht="18.75">
      <c r="A16" s="42" t="s">
        <v>27</v>
      </c>
      <c r="B16" s="43" t="s">
        <v>24</v>
      </c>
      <c r="C16" s="44" t="s">
        <v>7</v>
      </c>
      <c r="D16" s="45">
        <v>0</v>
      </c>
      <c r="E16" s="46">
        <v>0</v>
      </c>
      <c r="F16" s="45">
        <v>0</v>
      </c>
      <c r="G16" s="45">
        <v>0</v>
      </c>
      <c r="H16" s="46">
        <v>0</v>
      </c>
      <c r="I16" s="45">
        <f t="shared" si="0"/>
        <v>0</v>
      </c>
    </row>
    <row r="17" spans="1:9" ht="18.75">
      <c r="A17" s="47" t="s">
        <v>28</v>
      </c>
      <c r="B17" s="48" t="s">
        <v>8</v>
      </c>
      <c r="C17" s="49" t="s">
        <v>7</v>
      </c>
      <c r="D17" s="50">
        <f>SUM('[25]อุดหนุน'!$D$12)</f>
        <v>10000</v>
      </c>
      <c r="E17" s="51">
        <v>0</v>
      </c>
      <c r="F17" s="50">
        <v>0</v>
      </c>
      <c r="G17" s="50">
        <f>SUM('[25]อุดหนุน'!$D$25)</f>
        <v>10000</v>
      </c>
      <c r="H17" s="51">
        <v>0</v>
      </c>
      <c r="I17" s="50">
        <f>SUM(E17:H17)</f>
        <v>10000</v>
      </c>
    </row>
    <row r="18" spans="1:9" ht="21">
      <c r="A18" s="52"/>
      <c r="B18" s="14" t="s">
        <v>6</v>
      </c>
      <c r="C18" s="53"/>
      <c r="D18" s="41">
        <f>SUM(D8:D17)</f>
        <v>560000</v>
      </c>
      <c r="E18" s="41">
        <f>SUM(E8:E17)</f>
        <v>0</v>
      </c>
      <c r="F18" s="41">
        <f>SUM(F8:F17)</f>
        <v>0</v>
      </c>
      <c r="G18" s="41">
        <f>SUM(G8:G17)</f>
        <v>10000</v>
      </c>
      <c r="H18" s="41">
        <f>SUM(H8:H17)</f>
        <v>0</v>
      </c>
      <c r="I18" s="41">
        <f>SUM(E18:H18)</f>
        <v>10000</v>
      </c>
    </row>
    <row r="19" spans="1:15" ht="18.75">
      <c r="A19" s="34" t="s">
        <v>10</v>
      </c>
      <c r="D19" s="40"/>
      <c r="E19" s="40"/>
      <c r="F19" s="40"/>
      <c r="G19" s="40"/>
      <c r="H19" s="40"/>
      <c r="I19" s="40"/>
      <c r="J19" s="44"/>
      <c r="K19" s="44"/>
      <c r="L19" s="44"/>
      <c r="M19" s="44"/>
      <c r="N19" s="44"/>
      <c r="O19" s="44"/>
    </row>
    <row r="20" s="44" customFormat="1" ht="18.75"/>
    <row r="24" ht="39">
      <c r="I24" s="166" t="s">
        <v>195</v>
      </c>
    </row>
  </sheetData>
  <sheetProtection/>
  <mergeCells count="8">
    <mergeCell ref="A1:I1"/>
    <mergeCell ref="A2:I2"/>
    <mergeCell ref="A3:I3"/>
    <mergeCell ref="A4:A7"/>
    <mergeCell ref="B4:B7"/>
    <mergeCell ref="C4:C7"/>
    <mergeCell ref="D4:D7"/>
    <mergeCell ref="I4:I7"/>
  </mergeCells>
  <printOptions/>
  <pageMargins left="0.7" right="0.65625" top="0.9791666666666666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เนตรชนก จากโคกสูง</cp:lastModifiedBy>
  <cp:lastPrinted>2019-04-18T08:49:31Z</cp:lastPrinted>
  <dcterms:created xsi:type="dcterms:W3CDTF">2015-09-25T04:09:54Z</dcterms:created>
  <dcterms:modified xsi:type="dcterms:W3CDTF">2019-04-18T08:49:47Z</dcterms:modified>
  <cp:category/>
  <cp:version/>
  <cp:contentType/>
  <cp:contentStatus/>
</cp:coreProperties>
</file>