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0" windowWidth="11940" windowHeight="3170" tabRatio="865" activeTab="0"/>
  </bookViews>
  <sheets>
    <sheet name="งบ" sheetId="1" r:id="rId1"/>
    <sheet name="ประกา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<sst xmlns="http://schemas.openxmlformats.org/spreadsheetml/2006/main" count="74" uniqueCount="70">
  <si>
    <t>เทศบาลตำบลประโคนชัย</t>
  </si>
  <si>
    <t>รวม</t>
  </si>
  <si>
    <t>รหัสบัญชี</t>
  </si>
  <si>
    <t>รายการ</t>
  </si>
  <si>
    <t>เดบิต</t>
  </si>
  <si>
    <t>เครดิต</t>
  </si>
  <si>
    <t>เดือนนี้</t>
  </si>
  <si>
    <t>ยอดยกมา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</si>
  <si>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</si>
  <si>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</si>
  <si>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</si>
  <si>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เงินสะสม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</si>
  <si>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</si>
  <si>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</si>
  <si>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</si>
  <si>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</si>
  <si>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</si>
  <si>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</si>
  <si>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</si>
  <si>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รายจ่ายอื่น</t>
  </si>
  <si>
    <t>งบทดลอง</t>
  </si>
  <si>
    <t>เงินสด</t>
  </si>
  <si>
    <t>เงินฝาก-ออมทรัพย์/เผื่อเรียก (กรุงไทย 3161096592)</t>
  </si>
  <si>
    <t>เงินฝาก-ออมทรัพย์/เผื่อเรียก (ออมสิน 020049900358)</t>
  </si>
  <si>
    <t>เงินฝาก-ออมทรัพย์/เผื่อเรียก (ออมสิน 300019427685)</t>
  </si>
  <si>
    <t>เงินฝาก-ออมทรัพย์/เผื่อเรียก (ออมสิน 300019427677)</t>
  </si>
  <si>
    <t>เงินฝาก-ออมทรัพย์/เผื่อเรียก (ธ.ก.ส. 020027429283)</t>
  </si>
  <si>
    <t>เงินฝาก-ออมทรัพย์/เผื่อเรียก (ธ.ก.ส. 020034153456)</t>
  </si>
  <si>
    <t>เงินฝาก-ประจำ (ออมสิน 322700011560)</t>
  </si>
  <si>
    <t>เงินฝาก-ประจำ (ออมสิน 12 เดือน 300014415909)</t>
  </si>
  <si>
    <t>เงินฝาก-ประจำ (ธ.ก.ส. 303404125145)</t>
  </si>
  <si>
    <t>เงินฝาก-กระแสรายวัน (กรุงไทย 3166012982)</t>
  </si>
  <si>
    <t>ลูกหนี้เงินยืม</t>
  </si>
  <si>
    <t>รายได้ค้างรับ-เบี้ยคนพิการ</t>
  </si>
  <si>
    <t>เงินฝาก ก.ส.ท./ก.ส.อ.</t>
  </si>
  <si>
    <t>ลูกหนี้เงินสะสม-เบี้ยคนพิการ</t>
  </si>
  <si>
    <t>ทรัพย์สินเกิดจากเงินกู้</t>
  </si>
  <si>
    <t>รายจ่ายค้างจ่าย</t>
  </si>
  <si>
    <t>เจ้าหนี้เงินกู้ ก.ส.ท.</t>
  </si>
  <si>
    <t>เงินรับฝาก-ภาษีหัก ณ ที่จ่าย</t>
  </si>
  <si>
    <t>เงินรับฝาก-ค่าใช้จ่ายในการจัดเก็บภาษีบำรุงท้องที่ 5%</t>
  </si>
  <si>
    <t>เงินรับฝาก-ประกันซอง</t>
  </si>
  <si>
    <t>เงินรับฝาก-ประกันสัญญา</t>
  </si>
  <si>
    <t>เงินรับฝาก-ประกันสังคม</t>
  </si>
  <si>
    <t>เงินรับฝาก-รอคืนจังหวัด</t>
  </si>
  <si>
    <t>เงินรับฝาก-ค่าชดเชยการปฏิบัติการฉุกเฉินทางบก</t>
  </si>
  <si>
    <t>เงินรับฝาก-ค่ารักษาพยาบาล</t>
  </si>
  <si>
    <t>เจ้าหนี้เงินสะสม-เบี้ยยังชีพผู้พิการ</t>
  </si>
  <si>
    <t>เงินทุนสำรองเงินสะสม</t>
  </si>
  <si>
    <t>เงินรายรับ</t>
  </si>
  <si>
    <t>งบกลาง -เงินบำเหน็จบำนาญข้าราชการถ่ายโอน</t>
  </si>
  <si>
    <t>งบกลาง -เงินช่วยเหลือค่าครองชีพผู้รับบำนาญ (ชคบ)</t>
  </si>
  <si>
    <t>เงินเดือน (ฝ่ายการเมือง)</t>
  </si>
  <si>
    <t>เงินเดือน (ฝ่ายประจำ-เงินเดือน)</t>
  </si>
  <si>
    <t>เงินเดือน (ฝ่ายประจำ-ค่าจ้างประจำ)</t>
  </si>
  <si>
    <t>เงินเดือน (ฝ่ายประจำ-ค่าจ้างชั่วคราว)</t>
  </si>
  <si>
    <t>ค่าที่ดินและสิ่งก่อสร้าง</t>
  </si>
  <si>
    <t>เงินรับฝาก-ค่าบริหารจัดการขยะ</t>
  </si>
  <si>
    <t>เงินรับฝาก-ค่าเสียหายชนเสาไฟฟ้า</t>
  </si>
  <si>
    <t>เงินรับฝาก-รอคืนกรมส่งเสริมการปกครอง</t>
  </si>
  <si>
    <t>รายจ่ายผลัดส่งใบสำคัญ</t>
  </si>
  <si>
    <t>เงินยืมเงินสะสม-เบี้ยผู้สูงอายุ</t>
  </si>
  <si>
    <t>เงินยืมเงินสะสม-เบี้ยผู้พิการ</t>
  </si>
  <si>
    <t>เงินรับฝาก-รอคืนกองการประปา(ค่าจ้างชั่วคราว-เงินเพิ่ม)</t>
  </si>
  <si>
    <t>เงินยืมเงินสะสม-เงินบำนาญปกติ</t>
  </si>
  <si>
    <t>ลูกหนี้เงินสะสม-เบี้ยผู้สูงอายุ</t>
  </si>
  <si>
    <t>เจ้าหนี้เงินสะสม-เบี้ยยังชีพผู้สูงอายุ</t>
  </si>
  <si>
    <t>เงินรับฝาก-โครงการคัดกรองโรคเบาหวานฯ</t>
  </si>
  <si>
    <t>เงินรับฝาก-โครงการส่งเสริมสนับสนุนจัดตั้งกลุ่มจิตอาสาส่งเสริมฟื้นฟูและพัฒนาคุณภาพชีวิตผู้สูงอายุฯ</t>
  </si>
  <si>
    <t>ณ วันที่  30 มิถุนายน 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</si>
</sst>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0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0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87" fontId="5" fillId="0" borderId="0" xfId="36" applyNumberFormat="1" applyFont="1" applyAlignment="1">
      <alignment wrapText="1"/>
    </xf>
    <xf numFmtId="0" fontId="5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87" fontId="3" fillId="0" borderId="10" xfId="3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87" fontId="2" fillId="0" borderId="10" xfId="36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187" fontId="3" fillId="0" borderId="10" xfId="36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wrapText="1"/>
    </xf>
    <xf numFmtId="187" fontId="43" fillId="0" borderId="0" xfId="36" applyNumberFormat="1" applyFont="1" applyAlignment="1">
      <alignment wrapText="1"/>
    </xf>
    <xf numFmtId="187" fontId="44" fillId="0" borderId="0" xfId="36" applyNumberFormat="1" applyFont="1" applyFill="1" applyBorder="1" applyAlignment="1">
      <alignment horizontal="center" vertical="center" wrapText="1"/>
    </xf>
    <xf numFmtId="187" fontId="45" fillId="0" borderId="0" xfId="36" applyNumberFormat="1" applyFont="1" applyBorder="1" applyAlignment="1">
      <alignment wrapText="1"/>
    </xf>
    <xf numFmtId="0" fontId="45" fillId="0" borderId="0" xfId="0" applyFont="1" applyBorder="1" applyAlignment="1">
      <alignment wrapText="1"/>
    </xf>
    <xf numFmtId="187" fontId="45" fillId="0" borderId="0" xfId="36" applyNumberFormat="1" applyFont="1" applyBorder="1" applyAlignment="1">
      <alignment horizontal="right" wrapText="1"/>
    </xf>
    <xf numFmtId="187" fontId="46" fillId="0" borderId="0" xfId="36" applyNumberFormat="1" applyFont="1" applyBorder="1" applyAlignment="1">
      <alignment wrapText="1"/>
    </xf>
    <xf numFmtId="187" fontId="45" fillId="0" borderId="0" xfId="36" applyNumberFormat="1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187" fontId="45" fillId="0" borderId="0" xfId="36" applyNumberFormat="1" applyFont="1" applyFill="1" applyBorder="1" applyAlignment="1">
      <alignment horizontal="right" vertical="center" wrapText="1"/>
    </xf>
    <xf numFmtId="187" fontId="44" fillId="0" borderId="0" xfId="36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34;&#3609;&#3610;&#3633;&#3597;&#3594;&#3637;60\&#3648;&#3607;&#3624;&#3610;&#3634;&#3621;%20&#3611;&#3637;%2060\&#3591;&#3610;&#3607;&#3604;&#3621;&#3629;&#3591;60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ยกมา"/>
      <sheetName val="ตค"/>
      <sheetName val="พย"/>
      <sheetName val="ธค"/>
      <sheetName val="มค"/>
      <sheetName val="กพ"/>
      <sheetName val="มีค"/>
      <sheetName val="เมย"/>
      <sheetName val="พค"/>
      <sheetName val="มิย"/>
      <sheetName val="กค"/>
      <sheetName val="สค"/>
      <sheetName val="กย"/>
      <sheetName val="กย .ปป"/>
      <sheetName val="กย .ปิด "/>
    </sheetNames>
    <sheetDataSet>
      <sheetData sheetId="8">
        <row r="3">
          <cell r="A3" t="str">
            <v>ณ วันที่  31  พฤษภาคม  2559</v>
          </cell>
        </row>
        <row r="5">
          <cell r="C5">
            <v>0</v>
          </cell>
        </row>
        <row r="6">
          <cell r="C6">
            <v>28205846.819999993</v>
          </cell>
        </row>
        <row r="7">
          <cell r="C7">
            <v>1959028.0700000005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1793049.3199999998</v>
          </cell>
        </row>
        <row r="11">
          <cell r="C11">
            <v>10344287.059999999</v>
          </cell>
        </row>
        <row r="12">
          <cell r="C12">
            <v>306435.82</v>
          </cell>
        </row>
        <row r="13">
          <cell r="C13">
            <v>34839055.019999996</v>
          </cell>
        </row>
        <row r="14">
          <cell r="C14">
            <v>10361082.399999999</v>
          </cell>
        </row>
        <row r="15">
          <cell r="C15">
            <v>0</v>
          </cell>
        </row>
        <row r="16">
          <cell r="C16">
            <v>231040</v>
          </cell>
        </row>
        <row r="17">
          <cell r="C17">
            <v>0</v>
          </cell>
        </row>
        <row r="18">
          <cell r="C18">
            <v>69368</v>
          </cell>
        </row>
        <row r="19">
          <cell r="C19">
            <v>11188</v>
          </cell>
        </row>
        <row r="20">
          <cell r="C20">
            <v>253300</v>
          </cell>
        </row>
        <row r="21">
          <cell r="C21">
            <v>44000</v>
          </cell>
        </row>
        <row r="22">
          <cell r="C22">
            <v>14957035.73</v>
          </cell>
        </row>
        <row r="23">
          <cell r="C23">
            <v>253300</v>
          </cell>
        </row>
        <row r="24">
          <cell r="C24">
            <v>44000</v>
          </cell>
        </row>
        <row r="25">
          <cell r="C25">
            <v>17719000</v>
          </cell>
        </row>
        <row r="26">
          <cell r="D26">
            <v>5301379</v>
          </cell>
        </row>
        <row r="27">
          <cell r="D27">
            <v>14581356.06</v>
          </cell>
        </row>
        <row r="28">
          <cell r="D28">
            <v>18274.470000000005</v>
          </cell>
        </row>
        <row r="29">
          <cell r="D29">
            <v>4704.500000000001</v>
          </cell>
        </row>
        <row r="30">
          <cell r="D30">
            <v>0</v>
          </cell>
        </row>
        <row r="31">
          <cell r="D31">
            <v>608459</v>
          </cell>
        </row>
        <row r="32">
          <cell r="D32">
            <v>30382</v>
          </cell>
        </row>
        <row r="33">
          <cell r="D33">
            <v>2.67</v>
          </cell>
        </row>
        <row r="34">
          <cell r="D34">
            <v>10600</v>
          </cell>
        </row>
        <row r="35">
          <cell r="D35">
            <v>0</v>
          </cell>
        </row>
        <row r="36">
          <cell r="D36">
            <v>253300</v>
          </cell>
        </row>
        <row r="37">
          <cell r="D37">
            <v>44000</v>
          </cell>
        </row>
        <row r="38">
          <cell r="D38">
            <v>44073308.62</v>
          </cell>
        </row>
        <row r="39">
          <cell r="D39">
            <v>36330788.75</v>
          </cell>
        </row>
        <row r="40">
          <cell r="D40">
            <v>62437130.15</v>
          </cell>
        </row>
        <row r="41">
          <cell r="C41">
            <v>10545849.04</v>
          </cell>
        </row>
        <row r="42">
          <cell r="C42">
            <v>84637.62</v>
          </cell>
        </row>
        <row r="43">
          <cell r="C43">
            <v>13503.900000000001</v>
          </cell>
        </row>
        <row r="44">
          <cell r="C44">
            <v>1898880</v>
          </cell>
        </row>
        <row r="45">
          <cell r="C45">
            <v>9251580.620000001</v>
          </cell>
        </row>
        <row r="46">
          <cell r="C46">
            <v>731620</v>
          </cell>
        </row>
        <row r="47">
          <cell r="C47">
            <v>4925281.93</v>
          </cell>
        </row>
        <row r="48">
          <cell r="C48">
            <v>256965</v>
          </cell>
        </row>
        <row r="49">
          <cell r="C49">
            <v>4425856.010000001</v>
          </cell>
        </row>
        <row r="50">
          <cell r="C50">
            <v>3122985.34</v>
          </cell>
        </row>
        <row r="51">
          <cell r="C51">
            <v>981869.5199999999</v>
          </cell>
        </row>
        <row r="52">
          <cell r="C52">
            <v>328190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5678000</v>
          </cell>
        </row>
        <row r="56">
          <cell r="D56">
            <v>11800</v>
          </cell>
        </row>
        <row r="57">
          <cell r="C57">
            <v>93800</v>
          </cell>
        </row>
        <row r="58">
          <cell r="D58">
            <v>2950</v>
          </cell>
        </row>
        <row r="59">
          <cell r="C59">
            <v>0</v>
          </cell>
        </row>
        <row r="60">
          <cell r="D60">
            <v>0</v>
          </cell>
        </row>
        <row r="61">
          <cell r="D61">
            <v>15300</v>
          </cell>
        </row>
        <row r="62">
          <cell r="D62">
            <v>6300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1" sqref="A1:D16384"/>
    </sheetView>
  </sheetViews>
  <sheetFormatPr defaultColWidth="9.00390625" defaultRowHeight="15"/>
  <cols>
    <col min="1" max="1" width="46.140625" style="2" customWidth="1"/>
    <col min="2" max="2" width="9.8515625" style="2" customWidth="1"/>
    <col min="3" max="4" width="15.8515625" style="1" customWidth="1"/>
    <col min="5" max="5" width="3.28125" style="14" customWidth="1"/>
    <col min="6" max="6" width="13.421875" style="14" bestFit="1" customWidth="1"/>
    <col min="7" max="8" width="14.57421875" style="14" customWidth="1"/>
    <col min="9" max="9" width="5.28125" style="14" customWidth="1"/>
    <col min="10" max="11" width="12.8515625" style="14" customWidth="1"/>
    <col min="12" max="12" width="9.00390625" style="15" customWidth="1"/>
    <col min="13" max="16384" width="9.00390625" style="2" customWidth="1"/>
  </cols>
  <sheetData>
    <row r="1" spans="1:5" ht="21" customHeight="1">
      <c r="A1" s="24" t="s">
        <v>20</v>
      </c>
      <c r="B1" s="24"/>
      <c r="C1" s="24"/>
      <c r="D1" s="24"/>
      <c r="E1" s="13"/>
    </row>
    <row r="2" spans="1:5" ht="21" customHeight="1">
      <c r="A2" s="24" t="s">
        <v>0</v>
      </c>
      <c r="B2" s="24"/>
      <c r="C2" s="24"/>
      <c r="D2" s="24"/>
      <c r="E2" s="13"/>
    </row>
    <row r="3" spans="1:10" ht="21" customHeight="1">
      <c r="A3" s="24" t="s">
        <v>69</v>
      </c>
      <c r="B3" s="24"/>
      <c r="C3" s="24"/>
      <c r="D3" s="24"/>
      <c r="E3" s="13"/>
      <c r="G3" s="16" t="s">
        <v>7</v>
      </c>
      <c r="H3" s="17" t="str">
        <f>'[1]พค'!A3</f>
        <v>ณ วันที่  31  พฤษภาคม  2559</v>
      </c>
      <c r="J3" s="14" t="s">
        <v>6</v>
      </c>
    </row>
    <row r="4" spans="1:12" s="5" customFormat="1" ht="20.25">
      <c r="A4" s="3" t="s">
        <v>3</v>
      </c>
      <c r="B4" s="3" t="s">
        <v>2</v>
      </c>
      <c r="C4" s="4" t="s">
        <v>4</v>
      </c>
      <c r="D4" s="4" t="s">
        <v>5</v>
      </c>
      <c r="E4" s="13"/>
      <c r="F4" s="18"/>
      <c r="G4" s="13" t="s">
        <v>4</v>
      </c>
      <c r="H4" s="13" t="s">
        <v>5</v>
      </c>
      <c r="I4" s="18"/>
      <c r="J4" s="13" t="s">
        <v>4</v>
      </c>
      <c r="K4" s="13" t="s">
        <v>5</v>
      </c>
      <c r="L4" s="19"/>
    </row>
    <row r="5" spans="1:11" ht="20.25">
      <c r="A5" s="6" t="s">
        <v>21</v>
      </c>
      <c r="B5" s="7">
        <v>11011000</v>
      </c>
      <c r="C5" s="8">
        <f aca="true" t="shared" si="0" ref="C5:C23">G5+J5-K5</f>
        <v>0</v>
      </c>
      <c r="D5" s="8"/>
      <c r="E5" s="13"/>
      <c r="G5" s="20">
        <f>'[1]พค'!C5</f>
        <v>0</v>
      </c>
      <c r="H5" s="20">
        <f>'[1]พค'!D5</f>
        <v>0</v>
      </c>
      <c r="J5" s="20">
        <v>0</v>
      </c>
      <c r="K5" s="20">
        <v>0</v>
      </c>
    </row>
    <row r="6" spans="1:11" ht="20.25">
      <c r="A6" s="9" t="s">
        <v>22</v>
      </c>
      <c r="B6" s="7">
        <v>11012001</v>
      </c>
      <c r="C6" s="8">
        <f t="shared" si="0"/>
        <v>24478584.77999999</v>
      </c>
      <c r="D6" s="8"/>
      <c r="E6" s="13"/>
      <c r="F6" s="14">
        <f>SUM(C6:C15)</f>
        <v>84085963.32</v>
      </c>
      <c r="G6" s="20">
        <f>'[1]พค'!C6</f>
        <v>28205846.819999993</v>
      </c>
      <c r="H6" s="20">
        <f>'[1]พค'!D6</f>
        <v>0</v>
      </c>
      <c r="J6" s="20">
        <f>5954263.69</f>
        <v>5954263.69</v>
      </c>
      <c r="K6" s="20">
        <v>9681525.73</v>
      </c>
    </row>
    <row r="7" spans="1:11" ht="20.25">
      <c r="A7" s="9" t="s">
        <v>23</v>
      </c>
      <c r="B7" s="7">
        <v>11012001</v>
      </c>
      <c r="C7" s="8">
        <f>G7+J7-K7</f>
        <v>1959028.0700000005</v>
      </c>
      <c r="D7" s="8"/>
      <c r="E7" s="13"/>
      <c r="G7" s="20">
        <f>'[1]พค'!C7</f>
        <v>1959028.0700000005</v>
      </c>
      <c r="H7" s="20">
        <f>'[1]พค'!D7</f>
        <v>0</v>
      </c>
      <c r="J7" s="20">
        <v>0</v>
      </c>
      <c r="K7" s="20">
        <v>0</v>
      </c>
    </row>
    <row r="8" spans="1:11" ht="20.25">
      <c r="A8" s="9" t="s">
        <v>24</v>
      </c>
      <c r="B8" s="7">
        <v>11012001</v>
      </c>
      <c r="C8" s="8">
        <f>G8+J8-K8</f>
        <v>0</v>
      </c>
      <c r="D8" s="8"/>
      <c r="E8" s="13"/>
      <c r="G8" s="20">
        <f>'[1]พค'!C8</f>
        <v>0</v>
      </c>
      <c r="H8" s="20">
        <f>'[1]พค'!D8</f>
        <v>0</v>
      </c>
      <c r="J8" s="20">
        <v>0</v>
      </c>
      <c r="K8" s="20">
        <v>0</v>
      </c>
    </row>
    <row r="9" spans="1:11" ht="20.25">
      <c r="A9" s="9" t="s">
        <v>25</v>
      </c>
      <c r="B9" s="7">
        <v>11012001</v>
      </c>
      <c r="C9" s="8">
        <f>G9+J9-K9</f>
        <v>0</v>
      </c>
      <c r="D9" s="8"/>
      <c r="E9" s="13"/>
      <c r="G9" s="20">
        <f>'[1]พค'!C9</f>
        <v>0</v>
      </c>
      <c r="H9" s="20">
        <f>'[1]พค'!D9</f>
        <v>0</v>
      </c>
      <c r="J9" s="20">
        <v>0</v>
      </c>
      <c r="K9" s="20">
        <v>0</v>
      </c>
    </row>
    <row r="10" spans="1:11" ht="20.25">
      <c r="A10" s="9" t="s">
        <v>26</v>
      </c>
      <c r="B10" s="7">
        <v>11012001</v>
      </c>
      <c r="C10" s="8">
        <f>G10+J10-K10</f>
        <v>1796124.8499999999</v>
      </c>
      <c r="D10" s="8"/>
      <c r="E10" s="13"/>
      <c r="G10" s="20">
        <f>'[1]พค'!C10</f>
        <v>1793049.3199999998</v>
      </c>
      <c r="H10" s="20">
        <f>'[1]พค'!D10</f>
        <v>0</v>
      </c>
      <c r="J10" s="20">
        <v>21350</v>
      </c>
      <c r="K10" s="20">
        <v>18274.47</v>
      </c>
    </row>
    <row r="11" spans="1:11" ht="20.25">
      <c r="A11" s="9" t="s">
        <v>27</v>
      </c>
      <c r="B11" s="7">
        <v>11012001</v>
      </c>
      <c r="C11" s="8">
        <f>G11+J11-K11</f>
        <v>10344287.059999999</v>
      </c>
      <c r="D11" s="8"/>
      <c r="E11" s="13"/>
      <c r="G11" s="20">
        <f>'[1]พค'!C11</f>
        <v>10344287.059999999</v>
      </c>
      <c r="H11" s="20">
        <f>'[1]พค'!D11</f>
        <v>0</v>
      </c>
      <c r="J11" s="20">
        <v>0</v>
      </c>
      <c r="K11" s="20">
        <v>0</v>
      </c>
    </row>
    <row r="12" spans="1:11" ht="20.25">
      <c r="A12" s="9" t="s">
        <v>28</v>
      </c>
      <c r="B12" s="7">
        <v>11012002</v>
      </c>
      <c r="C12" s="8">
        <f t="shared" si="0"/>
        <v>307801.14</v>
      </c>
      <c r="D12" s="8"/>
      <c r="E12" s="13"/>
      <c r="G12" s="20">
        <f>'[1]พค'!C12</f>
        <v>306435.82</v>
      </c>
      <c r="H12" s="20">
        <f>'[1]พค'!D12</f>
        <v>0</v>
      </c>
      <c r="J12" s="20">
        <v>1365.32</v>
      </c>
      <c r="K12" s="20">
        <v>0</v>
      </c>
    </row>
    <row r="13" spans="1:11" ht="20.25">
      <c r="A13" s="9" t="s">
        <v>29</v>
      </c>
      <c r="B13" s="7">
        <v>11012002</v>
      </c>
      <c r="C13" s="8">
        <f>G13+J13-K13</f>
        <v>34839055.019999996</v>
      </c>
      <c r="D13" s="8"/>
      <c r="E13" s="13"/>
      <c r="G13" s="20">
        <f>'[1]พค'!C13</f>
        <v>34839055.019999996</v>
      </c>
      <c r="H13" s="20">
        <f>'[1]พค'!D13</f>
        <v>0</v>
      </c>
      <c r="J13" s="20">
        <v>0</v>
      </c>
      <c r="K13" s="20">
        <v>0</v>
      </c>
    </row>
    <row r="14" spans="1:11" ht="20.25">
      <c r="A14" s="9" t="s">
        <v>30</v>
      </c>
      <c r="B14" s="7">
        <v>11012002</v>
      </c>
      <c r="C14" s="8">
        <f>G14+J14-K14</f>
        <v>10361082.399999999</v>
      </c>
      <c r="D14" s="8"/>
      <c r="E14" s="13"/>
      <c r="G14" s="20">
        <f>'[1]พค'!C14</f>
        <v>10361082.399999999</v>
      </c>
      <c r="H14" s="20">
        <f>'[1]พค'!D14</f>
        <v>0</v>
      </c>
      <c r="J14" s="20">
        <v>0</v>
      </c>
      <c r="K14" s="20">
        <v>0</v>
      </c>
    </row>
    <row r="15" spans="1:11" ht="20.25">
      <c r="A15" s="9" t="s">
        <v>31</v>
      </c>
      <c r="B15" s="7">
        <v>11012003</v>
      </c>
      <c r="C15" s="8">
        <f t="shared" si="0"/>
        <v>0</v>
      </c>
      <c r="D15" s="8"/>
      <c r="E15" s="13"/>
      <c r="G15" s="20">
        <f>'[1]พค'!C15</f>
        <v>0</v>
      </c>
      <c r="H15" s="20">
        <f>'[1]พค'!D15</f>
        <v>0</v>
      </c>
      <c r="J15" s="20">
        <v>5607322.09</v>
      </c>
      <c r="K15" s="20">
        <v>5607322.09</v>
      </c>
    </row>
    <row r="16" spans="1:11" ht="20.25">
      <c r="A16" s="6" t="s">
        <v>8</v>
      </c>
      <c r="B16" s="7">
        <v>11043001</v>
      </c>
      <c r="C16" s="8">
        <f t="shared" si="0"/>
        <v>231040</v>
      </c>
      <c r="D16" s="8"/>
      <c r="E16" s="13"/>
      <c r="G16" s="20">
        <f>'[1]พค'!C16</f>
        <v>231040</v>
      </c>
      <c r="H16" s="20">
        <f>'[1]พค'!D16</f>
        <v>0</v>
      </c>
      <c r="J16" s="20">
        <v>0</v>
      </c>
      <c r="K16" s="20">
        <v>0</v>
      </c>
    </row>
    <row r="17" spans="1:11" ht="20.25">
      <c r="A17" s="6" t="s">
        <v>10</v>
      </c>
      <c r="B17" s="7">
        <v>11043002</v>
      </c>
      <c r="C17" s="8">
        <f t="shared" si="0"/>
        <v>0</v>
      </c>
      <c r="D17" s="8"/>
      <c r="E17" s="13"/>
      <c r="G17" s="20">
        <f>'[1]พค'!C17</f>
        <v>0</v>
      </c>
      <c r="H17" s="20">
        <f>'[1]พค'!D17</f>
        <v>0</v>
      </c>
      <c r="J17" s="20">
        <v>0</v>
      </c>
      <c r="K17" s="20">
        <v>0</v>
      </c>
    </row>
    <row r="18" spans="1:11" ht="20.25">
      <c r="A18" s="6" t="s">
        <v>9</v>
      </c>
      <c r="B18" s="7">
        <v>11043003</v>
      </c>
      <c r="C18" s="8">
        <f t="shared" si="0"/>
        <v>68368</v>
      </c>
      <c r="D18" s="8"/>
      <c r="E18" s="13"/>
      <c r="G18" s="20">
        <f>'[1]พค'!C18</f>
        <v>69368</v>
      </c>
      <c r="H18" s="20">
        <f>'[1]พค'!D18</f>
        <v>0</v>
      </c>
      <c r="J18" s="20">
        <v>0</v>
      </c>
      <c r="K18" s="20">
        <f>1000</f>
        <v>1000</v>
      </c>
    </row>
    <row r="19" spans="1:11" ht="20.25">
      <c r="A19" s="6" t="s">
        <v>32</v>
      </c>
      <c r="B19" s="7">
        <v>11041000</v>
      </c>
      <c r="C19" s="8">
        <f t="shared" si="0"/>
        <v>21000</v>
      </c>
      <c r="D19" s="8"/>
      <c r="E19" s="13"/>
      <c r="G19" s="20">
        <f>'[1]พค'!C19</f>
        <v>11188</v>
      </c>
      <c r="H19" s="20">
        <f>'[1]พค'!D19</f>
        <v>0</v>
      </c>
      <c r="J19" s="20">
        <f>1018039.2</f>
        <v>1018039.2</v>
      </c>
      <c r="K19" s="20">
        <f>5230+1002997.2</f>
        <v>1008227.2</v>
      </c>
    </row>
    <row r="20" spans="1:11" ht="20.25">
      <c r="A20" s="6" t="s">
        <v>33</v>
      </c>
      <c r="B20" s="7">
        <v>11042000</v>
      </c>
      <c r="C20" s="8">
        <f t="shared" si="0"/>
        <v>253300</v>
      </c>
      <c r="D20" s="8"/>
      <c r="E20" s="13"/>
      <c r="G20" s="20">
        <f>'[1]พค'!C20</f>
        <v>253300</v>
      </c>
      <c r="H20" s="20">
        <f>'[1]พค'!D20</f>
        <v>0</v>
      </c>
      <c r="J20" s="20">
        <v>0</v>
      </c>
      <c r="K20" s="20">
        <v>0</v>
      </c>
    </row>
    <row r="21" spans="1:11" ht="20.25">
      <c r="A21" s="6" t="s">
        <v>34</v>
      </c>
      <c r="B21" s="7">
        <v>11032000</v>
      </c>
      <c r="C21" s="8">
        <f t="shared" si="0"/>
        <v>44000</v>
      </c>
      <c r="D21" s="8"/>
      <c r="E21" s="13"/>
      <c r="G21" s="20">
        <f>'[1]พค'!C21</f>
        <v>44000</v>
      </c>
      <c r="H21" s="20">
        <f>'[1]พค'!D21</f>
        <v>0</v>
      </c>
      <c r="J21" s="20">
        <v>0</v>
      </c>
      <c r="K21" s="20">
        <v>0</v>
      </c>
    </row>
    <row r="22" spans="1:11" ht="20.25">
      <c r="A22" s="6" t="s">
        <v>35</v>
      </c>
      <c r="B22" s="7">
        <v>19040000</v>
      </c>
      <c r="C22" s="8">
        <f t="shared" si="0"/>
        <v>14957035.73</v>
      </c>
      <c r="D22" s="8"/>
      <c r="E22" s="13"/>
      <c r="G22" s="20">
        <f>'[1]พค'!C22</f>
        <v>14957035.73</v>
      </c>
      <c r="H22" s="20">
        <f>'[1]พค'!D22</f>
        <v>0</v>
      </c>
      <c r="J22" s="20">
        <v>0</v>
      </c>
      <c r="K22" s="20">
        <v>0</v>
      </c>
    </row>
    <row r="23" spans="1:11" ht="20.25">
      <c r="A23" s="6" t="s">
        <v>36</v>
      </c>
      <c r="B23" s="7">
        <v>12010010</v>
      </c>
      <c r="C23" s="8">
        <f t="shared" si="0"/>
        <v>253300</v>
      </c>
      <c r="D23" s="8"/>
      <c r="E23" s="13"/>
      <c r="G23" s="20">
        <f>'[1]พค'!C23</f>
        <v>253300</v>
      </c>
      <c r="H23" s="20">
        <f>'[1]พค'!D23</f>
        <v>0</v>
      </c>
      <c r="J23" s="20">
        <v>0</v>
      </c>
      <c r="K23" s="20">
        <v>0</v>
      </c>
    </row>
    <row r="24" spans="1:11" ht="20.25">
      <c r="A24" s="6" t="s">
        <v>37</v>
      </c>
      <c r="B24" s="7">
        <v>21010000</v>
      </c>
      <c r="C24" s="8"/>
      <c r="D24" s="8">
        <f aca="true" t="shared" si="1" ref="D24:D39">H24+K24-J24</f>
        <v>0</v>
      </c>
      <c r="E24" s="13"/>
      <c r="G24" s="20">
        <f>'[1]พค'!C24</f>
        <v>44000</v>
      </c>
      <c r="H24" s="20">
        <f>'[1]พค'!D24</f>
        <v>0</v>
      </c>
      <c r="J24" s="20">
        <v>0</v>
      </c>
      <c r="K24" s="20">
        <v>0</v>
      </c>
    </row>
    <row r="25" spans="1:11" ht="20.25">
      <c r="A25" s="6" t="s">
        <v>38</v>
      </c>
      <c r="B25" s="7">
        <v>22012002</v>
      </c>
      <c r="C25" s="8"/>
      <c r="D25" s="8">
        <f t="shared" si="1"/>
        <v>0</v>
      </c>
      <c r="E25" s="13"/>
      <c r="G25" s="20">
        <f>'[1]พค'!C25</f>
        <v>17719000</v>
      </c>
      <c r="H25" s="20">
        <f>'[1]พค'!D25</f>
        <v>0</v>
      </c>
      <c r="J25" s="20">
        <v>0</v>
      </c>
      <c r="K25" s="20">
        <v>0</v>
      </c>
    </row>
    <row r="26" spans="1:11" ht="20.25">
      <c r="A26" s="6" t="s">
        <v>39</v>
      </c>
      <c r="B26" s="7">
        <v>21040001</v>
      </c>
      <c r="C26" s="8"/>
      <c r="D26" s="8">
        <f t="shared" si="1"/>
        <v>3571379</v>
      </c>
      <c r="E26" s="13"/>
      <c r="G26" s="20">
        <f>'[1]พค'!C26</f>
        <v>0</v>
      </c>
      <c r="H26" s="20">
        <f>'[1]พค'!D26</f>
        <v>5301379</v>
      </c>
      <c r="J26" s="20">
        <v>1730000</v>
      </c>
      <c r="K26" s="20">
        <v>0</v>
      </c>
    </row>
    <row r="27" spans="1:11" ht="20.25">
      <c r="A27" s="6" t="s">
        <v>40</v>
      </c>
      <c r="B27" s="7">
        <v>21040002</v>
      </c>
      <c r="C27" s="8"/>
      <c r="D27" s="8">
        <f t="shared" si="1"/>
        <v>14581356.06</v>
      </c>
      <c r="E27" s="13"/>
      <c r="G27" s="20">
        <f>'[1]พค'!C27</f>
        <v>0</v>
      </c>
      <c r="H27" s="20">
        <f>'[1]พค'!D27</f>
        <v>14581356.06</v>
      </c>
      <c r="J27" s="20">
        <v>0</v>
      </c>
      <c r="K27" s="20">
        <v>0</v>
      </c>
    </row>
    <row r="28" spans="1:11" ht="20.25">
      <c r="A28" s="6" t="s">
        <v>41</v>
      </c>
      <c r="B28" s="7">
        <v>21040007</v>
      </c>
      <c r="C28" s="8"/>
      <c r="D28" s="8">
        <f t="shared" si="1"/>
        <v>33081.26000000001</v>
      </c>
      <c r="E28" s="13"/>
      <c r="G28" s="20">
        <f>'[1]พค'!C28</f>
        <v>0</v>
      </c>
      <c r="H28" s="20">
        <f>'[1]พค'!D28</f>
        <v>18274.470000000005</v>
      </c>
      <c r="J28" s="20">
        <v>18274.47</v>
      </c>
      <c r="K28" s="20">
        <f>300+32781.26</f>
        <v>33081.26</v>
      </c>
    </row>
    <row r="29" spans="1:11" ht="20.25">
      <c r="A29" s="6" t="s">
        <v>42</v>
      </c>
      <c r="B29" s="7">
        <v>21040008</v>
      </c>
      <c r="C29" s="8"/>
      <c r="D29" s="8">
        <f t="shared" si="1"/>
        <v>4704.500000000001</v>
      </c>
      <c r="E29" s="13"/>
      <c r="G29" s="20">
        <f>'[1]พค'!C29</f>
        <v>0</v>
      </c>
      <c r="H29" s="20">
        <f>'[1]พค'!D29</f>
        <v>4704.500000000001</v>
      </c>
      <c r="J29" s="20">
        <v>0</v>
      </c>
      <c r="K29" s="20">
        <v>0</v>
      </c>
    </row>
    <row r="30" spans="1:11" ht="20.25">
      <c r="A30" s="6" t="s">
        <v>43</v>
      </c>
      <c r="B30" s="7">
        <v>21040013</v>
      </c>
      <c r="C30" s="8"/>
      <c r="D30" s="8">
        <f t="shared" si="1"/>
        <v>0</v>
      </c>
      <c r="E30" s="13"/>
      <c r="G30" s="20">
        <f>'[1]พค'!C30</f>
        <v>0</v>
      </c>
      <c r="H30" s="20">
        <f>'[1]พค'!D30</f>
        <v>0</v>
      </c>
      <c r="J30" s="20">
        <v>0</v>
      </c>
      <c r="K30" s="20">
        <v>0</v>
      </c>
    </row>
    <row r="31" spans="1:11" ht="20.25">
      <c r="A31" s="6" t="s">
        <v>44</v>
      </c>
      <c r="B31" s="7">
        <v>21040014</v>
      </c>
      <c r="C31" s="8"/>
      <c r="D31" s="8">
        <f t="shared" si="1"/>
        <v>586139</v>
      </c>
      <c r="E31" s="13"/>
      <c r="G31" s="20">
        <f>'[1]พค'!C31</f>
        <v>0</v>
      </c>
      <c r="H31" s="20">
        <f>'[1]พค'!D31</f>
        <v>608459</v>
      </c>
      <c r="J31" s="20">
        <v>49320</v>
      </c>
      <c r="K31" s="20">
        <f>27000</f>
        <v>27000</v>
      </c>
    </row>
    <row r="32" spans="1:11" ht="20.25">
      <c r="A32" s="6" t="s">
        <v>45</v>
      </c>
      <c r="B32" s="7">
        <v>21040099</v>
      </c>
      <c r="C32" s="8"/>
      <c r="D32" s="8">
        <f t="shared" si="1"/>
        <v>0</v>
      </c>
      <c r="E32" s="13"/>
      <c r="G32" s="20">
        <f>'[1]พค'!C32</f>
        <v>0</v>
      </c>
      <c r="H32" s="20">
        <f>'[1]พค'!D32</f>
        <v>30382</v>
      </c>
      <c r="J32" s="20">
        <v>60764</v>
      </c>
      <c r="K32" s="20">
        <v>30382</v>
      </c>
    </row>
    <row r="33" spans="1:11" ht="20.25">
      <c r="A33" s="6" t="s">
        <v>46</v>
      </c>
      <c r="B33" s="7">
        <v>21040099</v>
      </c>
      <c r="C33" s="8"/>
      <c r="D33" s="8">
        <f t="shared" si="1"/>
        <v>2.67</v>
      </c>
      <c r="E33" s="13"/>
      <c r="G33" s="20">
        <f>'[1]พค'!C33</f>
        <v>0</v>
      </c>
      <c r="H33" s="20">
        <f>'[1]พค'!D33</f>
        <v>2.67</v>
      </c>
      <c r="J33" s="20">
        <v>0</v>
      </c>
      <c r="K33" s="20">
        <v>0</v>
      </c>
    </row>
    <row r="34" spans="1:11" ht="20.25">
      <c r="A34" s="6" t="s">
        <v>57</v>
      </c>
      <c r="B34" s="7">
        <v>21040099</v>
      </c>
      <c r="C34" s="8"/>
      <c r="D34" s="8">
        <f t="shared" si="1"/>
        <v>31950</v>
      </c>
      <c r="E34" s="13"/>
      <c r="G34" s="20">
        <f>'[1]พค'!C34</f>
        <v>0</v>
      </c>
      <c r="H34" s="20">
        <f>'[1]พค'!D34</f>
        <v>10600</v>
      </c>
      <c r="J34" s="20">
        <v>0</v>
      </c>
      <c r="K34" s="20">
        <f>21350</f>
        <v>21350</v>
      </c>
    </row>
    <row r="35" spans="1:11" ht="20.25">
      <c r="A35" s="6" t="s">
        <v>58</v>
      </c>
      <c r="B35" s="7">
        <v>21040099</v>
      </c>
      <c r="C35" s="8"/>
      <c r="D35" s="8">
        <f t="shared" si="1"/>
        <v>0</v>
      </c>
      <c r="E35" s="13"/>
      <c r="G35" s="20">
        <f>'[1]พค'!C35</f>
        <v>0</v>
      </c>
      <c r="H35" s="20">
        <f>'[1]พค'!D35</f>
        <v>0</v>
      </c>
      <c r="J35" s="20">
        <v>0</v>
      </c>
      <c r="K35" s="20">
        <v>0</v>
      </c>
    </row>
    <row r="36" spans="1:11" ht="20.25">
      <c r="A36" s="6" t="s">
        <v>59</v>
      </c>
      <c r="B36" s="7">
        <v>21040099</v>
      </c>
      <c r="C36" s="8"/>
      <c r="D36" s="8">
        <f t="shared" si="1"/>
        <v>253300</v>
      </c>
      <c r="E36" s="13"/>
      <c r="G36" s="20">
        <f>'[1]พค'!C36</f>
        <v>0</v>
      </c>
      <c r="H36" s="20">
        <f>'[1]พค'!D36</f>
        <v>253300</v>
      </c>
      <c r="J36" s="20">
        <v>0</v>
      </c>
      <c r="K36" s="20">
        <v>0</v>
      </c>
    </row>
    <row r="37" spans="1:11" ht="21" customHeight="1">
      <c r="A37" s="6" t="s">
        <v>60</v>
      </c>
      <c r="B37" s="7">
        <v>21030000</v>
      </c>
      <c r="C37" s="8"/>
      <c r="D37" s="8">
        <f t="shared" si="1"/>
        <v>44000</v>
      </c>
      <c r="E37" s="13"/>
      <c r="G37" s="20">
        <f>'[1]พค'!C37</f>
        <v>0</v>
      </c>
      <c r="H37" s="20">
        <f>'[1]พค'!D37</f>
        <v>44000</v>
      </c>
      <c r="J37" s="20">
        <v>0</v>
      </c>
      <c r="K37" s="20">
        <v>0</v>
      </c>
    </row>
    <row r="38" spans="1:11" ht="20.25">
      <c r="A38" s="6" t="s">
        <v>47</v>
      </c>
      <c r="B38" s="7">
        <v>29010000</v>
      </c>
      <c r="C38" s="8"/>
      <c r="D38" s="8">
        <f t="shared" si="1"/>
        <v>44152849.099999994</v>
      </c>
      <c r="E38" s="13"/>
      <c r="G38" s="20">
        <f>'[1]พค'!C38</f>
        <v>0</v>
      </c>
      <c r="H38" s="20">
        <f>'[1]พค'!D38</f>
        <v>44073308.62</v>
      </c>
      <c r="J38" s="20">
        <v>0</v>
      </c>
      <c r="K38" s="20">
        <f>23000+56540.48</f>
        <v>79540.48000000001</v>
      </c>
    </row>
    <row r="39" spans="1:11" ht="20.25">
      <c r="A39" s="6" t="s">
        <v>11</v>
      </c>
      <c r="B39" s="7">
        <v>31000000</v>
      </c>
      <c r="C39" s="8"/>
      <c r="D39" s="8">
        <f t="shared" si="1"/>
        <v>36330788.75</v>
      </c>
      <c r="E39" s="13"/>
      <c r="G39" s="20">
        <f>'[1]พค'!C39</f>
        <v>0</v>
      </c>
      <c r="H39" s="20">
        <f>'[1]พค'!D39</f>
        <v>36330788.75</v>
      </c>
      <c r="J39" s="20">
        <v>0</v>
      </c>
      <c r="K39" s="20">
        <v>0</v>
      </c>
    </row>
    <row r="40" spans="1:11" ht="20.25">
      <c r="A40" s="6" t="s">
        <v>48</v>
      </c>
      <c r="B40" s="7">
        <v>32000000</v>
      </c>
      <c r="C40" s="8"/>
      <c r="D40" s="8">
        <f>H40+K40-J40</f>
        <v>68278888.67999999</v>
      </c>
      <c r="E40" s="13"/>
      <c r="F40" s="14">
        <f>D40-241012.28</f>
        <v>68037876.39999999</v>
      </c>
      <c r="G40" s="20">
        <f>'[1]พค'!C40</f>
        <v>0</v>
      </c>
      <c r="H40" s="20">
        <f>'[1]พค'!D40</f>
        <v>62437130.15</v>
      </c>
      <c r="J40" s="20">
        <f>23000</f>
        <v>23000</v>
      </c>
      <c r="K40" s="20">
        <f>5864758.53</f>
        <v>5864758.53</v>
      </c>
    </row>
    <row r="41" spans="1:11" ht="20.25">
      <c r="A41" s="6" t="s">
        <v>49</v>
      </c>
      <c r="B41" s="7">
        <v>40000000</v>
      </c>
      <c r="C41" s="8"/>
      <c r="D41" s="8">
        <f>H41+K41-J41</f>
        <v>-1224115.93</v>
      </c>
      <c r="E41" s="13"/>
      <c r="G41" s="20">
        <f>'[1]พค'!C41</f>
        <v>10545849.04</v>
      </c>
      <c r="H41" s="20">
        <f>'[1]พค'!D41</f>
        <v>0</v>
      </c>
      <c r="J41" s="20">
        <f>272015.93+195200+757700</f>
        <v>1224915.93</v>
      </c>
      <c r="K41" s="20">
        <f>800</f>
        <v>800</v>
      </c>
    </row>
    <row r="42" spans="1:11" ht="20.25">
      <c r="A42" s="6" t="s">
        <v>12</v>
      </c>
      <c r="B42" s="7">
        <v>51100000</v>
      </c>
      <c r="C42" s="8">
        <f aca="true" t="shared" si="2" ref="C42:C58">G42+J42-K42</f>
        <v>126956.43</v>
      </c>
      <c r="D42" s="8"/>
      <c r="E42" s="13"/>
      <c r="G42" s="20">
        <f>'[1]พค'!C42</f>
        <v>84637.62</v>
      </c>
      <c r="H42" s="20">
        <f>'[1]พค'!D42</f>
        <v>0</v>
      </c>
      <c r="J42" s="20">
        <v>42318.81</v>
      </c>
      <c r="K42" s="20">
        <v>0</v>
      </c>
    </row>
    <row r="43" spans="1:11" ht="20.25">
      <c r="A43" s="6" t="s">
        <v>50</v>
      </c>
      <c r="B43" s="7">
        <v>71204000</v>
      </c>
      <c r="C43" s="8">
        <f t="shared" si="2"/>
        <v>20255.850000000002</v>
      </c>
      <c r="D43" s="8"/>
      <c r="E43" s="13"/>
      <c r="G43" s="20">
        <f>'[1]พค'!C43</f>
        <v>13503.900000000001</v>
      </c>
      <c r="H43" s="20">
        <f>'[1]พค'!D43</f>
        <v>0</v>
      </c>
      <c r="J43" s="20">
        <v>6751.95</v>
      </c>
      <c r="K43" s="20">
        <v>0</v>
      </c>
    </row>
    <row r="44" spans="1:11" ht="20.25">
      <c r="A44" s="6" t="s">
        <v>51</v>
      </c>
      <c r="B44" s="7">
        <v>71202020</v>
      </c>
      <c r="C44" s="8">
        <f t="shared" si="2"/>
        <v>2136240</v>
      </c>
      <c r="D44" s="8"/>
      <c r="E44" s="13"/>
      <c r="G44" s="20">
        <f>'[1]พค'!C44</f>
        <v>1898880</v>
      </c>
      <c r="H44" s="20">
        <f>'[1]พค'!D44</f>
        <v>0</v>
      </c>
      <c r="J44" s="20">
        <v>237360</v>
      </c>
      <c r="K44" s="20">
        <v>0</v>
      </c>
    </row>
    <row r="45" spans="1:11" ht="20.25">
      <c r="A45" s="6" t="s">
        <v>52</v>
      </c>
      <c r="B45" s="7">
        <v>52100000</v>
      </c>
      <c r="C45" s="8">
        <f t="shared" si="2"/>
        <v>10433195.620000001</v>
      </c>
      <c r="D45" s="8"/>
      <c r="E45" s="13"/>
      <c r="G45" s="20">
        <f>'[1]พค'!C45</f>
        <v>9251580.620000001</v>
      </c>
      <c r="H45" s="20">
        <f>'[1]พค'!D45</f>
        <v>0</v>
      </c>
      <c r="J45" s="20">
        <v>1181615</v>
      </c>
      <c r="K45" s="20">
        <v>0</v>
      </c>
    </row>
    <row r="46" spans="1:11" ht="20.25">
      <c r="A46" s="6" t="s">
        <v>53</v>
      </c>
      <c r="B46" s="7">
        <v>52200000</v>
      </c>
      <c r="C46" s="8">
        <f t="shared" si="2"/>
        <v>824490</v>
      </c>
      <c r="D46" s="8"/>
      <c r="E46" s="13"/>
      <c r="G46" s="20">
        <f>'[1]พค'!C46</f>
        <v>731620</v>
      </c>
      <c r="H46" s="20">
        <f>'[1]พค'!D46</f>
        <v>0</v>
      </c>
      <c r="J46" s="20">
        <v>92870</v>
      </c>
      <c r="K46" s="20">
        <v>0</v>
      </c>
    </row>
    <row r="47" spans="1:11" ht="20.25">
      <c r="A47" s="6" t="s">
        <v>54</v>
      </c>
      <c r="B47" s="7">
        <v>52200000</v>
      </c>
      <c r="C47" s="8">
        <f t="shared" si="2"/>
        <v>5532961.93</v>
      </c>
      <c r="D47" s="8"/>
      <c r="E47" s="13"/>
      <c r="G47" s="20">
        <f>'[1]พค'!C47</f>
        <v>4925281.93</v>
      </c>
      <c r="H47" s="20">
        <f>'[1]พค'!D47</f>
        <v>0</v>
      </c>
      <c r="J47" s="20">
        <v>607680</v>
      </c>
      <c r="K47" s="20">
        <v>0</v>
      </c>
    </row>
    <row r="48" spans="1:11" ht="20.25">
      <c r="A48" s="6" t="s">
        <v>55</v>
      </c>
      <c r="B48" s="7">
        <v>52200000</v>
      </c>
      <c r="C48" s="8">
        <f t="shared" si="2"/>
        <v>294105</v>
      </c>
      <c r="D48" s="8"/>
      <c r="E48" s="13"/>
      <c r="G48" s="20">
        <f>'[1]พค'!C48</f>
        <v>256965</v>
      </c>
      <c r="H48" s="20">
        <f>'[1]พค'!D48</f>
        <v>0</v>
      </c>
      <c r="J48" s="20">
        <v>37140</v>
      </c>
      <c r="K48" s="20">
        <v>0</v>
      </c>
    </row>
    <row r="49" spans="1:11" ht="20.25">
      <c r="A49" s="6" t="s">
        <v>13</v>
      </c>
      <c r="B49" s="7">
        <v>53100000</v>
      </c>
      <c r="C49" s="8">
        <f t="shared" si="2"/>
        <v>4753690.760000001</v>
      </c>
      <c r="D49" s="8"/>
      <c r="E49" s="13"/>
      <c r="G49" s="20">
        <f>'[1]พค'!C49</f>
        <v>4425856.010000001</v>
      </c>
      <c r="H49" s="20">
        <f>'[1]พค'!D49</f>
        <v>0</v>
      </c>
      <c r="J49" s="20">
        <f>277737.55+50097.2</f>
        <v>327834.75</v>
      </c>
      <c r="K49" s="20">
        <v>0</v>
      </c>
    </row>
    <row r="50" spans="1:11" ht="20.25">
      <c r="A50" s="6" t="s">
        <v>14</v>
      </c>
      <c r="B50" s="7">
        <v>53200000</v>
      </c>
      <c r="C50" s="8">
        <f t="shared" si="2"/>
        <v>4347197.59</v>
      </c>
      <c r="D50" s="8"/>
      <c r="E50" s="13"/>
      <c r="G50" s="20">
        <f>'[1]พค'!C50</f>
        <v>3122985.34</v>
      </c>
      <c r="H50" s="20">
        <f>'[1]พค'!D50</f>
        <v>0</v>
      </c>
      <c r="J50" s="20">
        <v>1224212.25</v>
      </c>
      <c r="K50" s="20">
        <v>0</v>
      </c>
    </row>
    <row r="51" spans="1:11" ht="20.25">
      <c r="A51" s="6" t="s">
        <v>15</v>
      </c>
      <c r="B51" s="7">
        <v>53300000</v>
      </c>
      <c r="C51" s="8">
        <f t="shared" si="2"/>
        <v>1112733.8199999998</v>
      </c>
      <c r="D51" s="8"/>
      <c r="E51" s="13"/>
      <c r="G51" s="20">
        <f>'[1]พค'!C51</f>
        <v>981869.5199999999</v>
      </c>
      <c r="H51" s="20">
        <f>'[1]พค'!D51</f>
        <v>0</v>
      </c>
      <c r="J51" s="20">
        <v>130864.3</v>
      </c>
      <c r="K51" s="20">
        <v>0</v>
      </c>
    </row>
    <row r="52" spans="1:11" ht="20.25">
      <c r="A52" s="6" t="s">
        <v>16</v>
      </c>
      <c r="B52" s="7">
        <v>53400000</v>
      </c>
      <c r="C52" s="8">
        <f t="shared" si="2"/>
        <v>346190</v>
      </c>
      <c r="D52" s="8"/>
      <c r="E52" s="13"/>
      <c r="G52" s="20">
        <f>'[1]พค'!C52</f>
        <v>328190</v>
      </c>
      <c r="H52" s="20">
        <f>'[1]พค'!D52</f>
        <v>0</v>
      </c>
      <c r="J52" s="20">
        <v>18000</v>
      </c>
      <c r="K52" s="20">
        <v>0</v>
      </c>
    </row>
    <row r="53" spans="1:11" ht="20.25">
      <c r="A53" s="6" t="s">
        <v>18</v>
      </c>
      <c r="B53" s="7">
        <v>54100000</v>
      </c>
      <c r="C53" s="8">
        <f t="shared" si="2"/>
        <v>0</v>
      </c>
      <c r="D53" s="8"/>
      <c r="E53" s="13"/>
      <c r="G53" s="20">
        <f>'[1]พค'!C53</f>
        <v>0</v>
      </c>
      <c r="H53" s="20">
        <f>'[1]พค'!D53</f>
        <v>0</v>
      </c>
      <c r="J53" s="20">
        <v>0</v>
      </c>
      <c r="K53" s="20">
        <v>0</v>
      </c>
    </row>
    <row r="54" spans="1:11" ht="20.25">
      <c r="A54" s="6" t="s">
        <v>56</v>
      </c>
      <c r="B54" s="7">
        <v>54200000</v>
      </c>
      <c r="C54" s="8">
        <f t="shared" si="2"/>
        <v>0</v>
      </c>
      <c r="D54" s="8"/>
      <c r="E54" s="13"/>
      <c r="G54" s="20">
        <f>'[1]พค'!C54</f>
        <v>0</v>
      </c>
      <c r="H54" s="20">
        <f>'[1]พค'!D54</f>
        <v>0</v>
      </c>
      <c r="J54" s="20">
        <v>0</v>
      </c>
      <c r="K54" s="20">
        <v>0</v>
      </c>
    </row>
    <row r="55" spans="1:11" ht="20.25">
      <c r="A55" s="6" t="s">
        <v>19</v>
      </c>
      <c r="B55" s="7">
        <v>55100000</v>
      </c>
      <c r="C55" s="8">
        <f t="shared" si="2"/>
        <v>8436000</v>
      </c>
      <c r="D55" s="8"/>
      <c r="E55" s="13"/>
      <c r="G55" s="20">
        <f>'[1]พค'!C55</f>
        <v>5678000</v>
      </c>
      <c r="H55" s="20">
        <f>'[1]พค'!D55</f>
        <v>0</v>
      </c>
      <c r="J55" s="20">
        <v>2758000</v>
      </c>
      <c r="K55" s="20">
        <v>0</v>
      </c>
    </row>
    <row r="56" spans="1:11" ht="20.25">
      <c r="A56" s="6" t="s">
        <v>17</v>
      </c>
      <c r="B56" s="7">
        <v>56100000</v>
      </c>
      <c r="C56" s="8">
        <f t="shared" si="2"/>
        <v>0</v>
      </c>
      <c r="D56" s="8"/>
      <c r="E56" s="13"/>
      <c r="G56" s="20">
        <f>'[1]พค'!C56</f>
        <v>0</v>
      </c>
      <c r="H56" s="20">
        <f>'[1]พค'!D56</f>
        <v>11800</v>
      </c>
      <c r="J56" s="20">
        <v>0</v>
      </c>
      <c r="K56" s="20">
        <v>0</v>
      </c>
    </row>
    <row r="57" spans="1:11" ht="20.25">
      <c r="A57" s="6" t="s">
        <v>61</v>
      </c>
      <c r="B57" s="7"/>
      <c r="C57" s="8">
        <f t="shared" si="2"/>
        <v>93800</v>
      </c>
      <c r="D57" s="4"/>
      <c r="E57" s="13"/>
      <c r="G57" s="20">
        <f>'[1]พค'!C57</f>
        <v>93800</v>
      </c>
      <c r="H57" s="20">
        <f>'[1]พค'!D57</f>
        <v>0</v>
      </c>
      <c r="J57" s="20">
        <v>0</v>
      </c>
      <c r="K57" s="20">
        <v>0</v>
      </c>
    </row>
    <row r="58" spans="1:11" ht="20.25">
      <c r="A58" s="6" t="s">
        <v>62</v>
      </c>
      <c r="B58" s="7"/>
      <c r="C58" s="8">
        <f t="shared" si="2"/>
        <v>0</v>
      </c>
      <c r="D58" s="8"/>
      <c r="E58" s="13"/>
      <c r="G58" s="20">
        <f>'[1]พค'!C58</f>
        <v>0</v>
      </c>
      <c r="H58" s="20">
        <f>'[1]พค'!D58</f>
        <v>2950</v>
      </c>
      <c r="J58" s="20">
        <v>0</v>
      </c>
      <c r="K58" s="20">
        <v>0</v>
      </c>
    </row>
    <row r="59" spans="1:11" ht="20.25">
      <c r="A59" s="6" t="s">
        <v>63</v>
      </c>
      <c r="B59" s="7"/>
      <c r="C59" s="8"/>
      <c r="D59" s="8">
        <f>H59+K59-J59</f>
        <v>0</v>
      </c>
      <c r="E59" s="13"/>
      <c r="G59" s="20">
        <f>'[1]พค'!C59</f>
        <v>0</v>
      </c>
      <c r="H59" s="20">
        <f>'[1]พค'!D59</f>
        <v>0</v>
      </c>
      <c r="J59" s="20">
        <v>0</v>
      </c>
      <c r="K59" s="20">
        <v>0</v>
      </c>
    </row>
    <row r="60" spans="1:11" ht="20.25">
      <c r="A60" s="6" t="s">
        <v>64</v>
      </c>
      <c r="B60" s="7"/>
      <c r="C60" s="8">
        <f>G60+J60-K60</f>
        <v>0</v>
      </c>
      <c r="D60" s="4"/>
      <c r="E60" s="13"/>
      <c r="G60" s="20">
        <f>'[1]พค'!C60</f>
        <v>0</v>
      </c>
      <c r="H60" s="20">
        <f>'[1]พค'!D60</f>
        <v>0</v>
      </c>
      <c r="J60" s="20">
        <v>0</v>
      </c>
      <c r="K60" s="20">
        <v>0</v>
      </c>
    </row>
    <row r="61" spans="1:11" ht="20.25">
      <c r="A61" s="6" t="s">
        <v>65</v>
      </c>
      <c r="B61" s="7"/>
      <c r="C61" s="8">
        <f>G61+J61-K61</f>
        <v>0</v>
      </c>
      <c r="D61" s="4"/>
      <c r="E61" s="13"/>
      <c r="G61" s="20">
        <f>'[1]พค'!C61</f>
        <v>0</v>
      </c>
      <c r="H61" s="20">
        <f>'[1]พค'!D61</f>
        <v>15300</v>
      </c>
      <c r="J61" s="20">
        <v>0</v>
      </c>
      <c r="K61" s="20">
        <v>0</v>
      </c>
    </row>
    <row r="62" spans="1:11" ht="20.25">
      <c r="A62" s="6" t="s">
        <v>66</v>
      </c>
      <c r="B62" s="7"/>
      <c r="C62" s="8"/>
      <c r="D62" s="8">
        <f>H62+K62-J62</f>
        <v>6300</v>
      </c>
      <c r="E62" s="13"/>
      <c r="G62" s="20">
        <f>'[1]พค'!C62</f>
        <v>0</v>
      </c>
      <c r="H62" s="20">
        <f>'[1]พค'!D62</f>
        <v>6300</v>
      </c>
      <c r="J62" s="20">
        <v>0</v>
      </c>
      <c r="K62" s="20">
        <v>0</v>
      </c>
    </row>
    <row r="63" spans="1:11" ht="20.25">
      <c r="A63" s="6" t="s">
        <v>67</v>
      </c>
      <c r="B63" s="7"/>
      <c r="C63" s="8"/>
      <c r="D63" s="8">
        <f>H63+K63-J63</f>
        <v>0</v>
      </c>
      <c r="E63" s="13"/>
      <c r="G63" s="20">
        <f>'[1]พค'!C63</f>
        <v>0</v>
      </c>
      <c r="H63" s="20">
        <f>'[1]พค'!D63</f>
        <v>0</v>
      </c>
      <c r="J63" s="20">
        <v>0</v>
      </c>
      <c r="K63" s="20">
        <v>0</v>
      </c>
    </row>
    <row r="64" spans="1:11" ht="20.25">
      <c r="A64" s="22" t="s">
        <v>68</v>
      </c>
      <c r="B64" s="7"/>
      <c r="C64" s="8"/>
      <c r="D64" s="8">
        <f>H64+K64-J64</f>
        <v>0</v>
      </c>
      <c r="E64" s="13"/>
      <c r="G64" s="20">
        <f>'[1]พค'!C64</f>
        <v>0</v>
      </c>
      <c r="H64" s="20">
        <f>'[1]พค'!D64</f>
        <v>0</v>
      </c>
      <c r="J64" s="20"/>
      <c r="K64" s="20"/>
    </row>
    <row r="65" spans="1:11" ht="20.25">
      <c r="A65" s="22"/>
      <c r="B65" s="7"/>
      <c r="C65" s="8"/>
      <c r="D65" s="8"/>
      <c r="E65" s="13"/>
      <c r="G65" s="20">
        <f>'[1]พค'!C65</f>
        <v>0</v>
      </c>
      <c r="H65" s="20">
        <f>'[1]พค'!D65</f>
        <v>0</v>
      </c>
      <c r="J65" s="13"/>
      <c r="K65" s="13"/>
    </row>
    <row r="66" spans="1:11" ht="21" customHeight="1">
      <c r="A66" s="22"/>
      <c r="B66" s="7"/>
      <c r="C66" s="8"/>
      <c r="D66" s="8"/>
      <c r="E66" s="13"/>
      <c r="G66" s="21">
        <f>SUM(G5:G65)</f>
        <v>163730035.22000003</v>
      </c>
      <c r="H66" s="21">
        <f>SUM(H5:H65)</f>
        <v>163730035.22</v>
      </c>
      <c r="J66" s="21">
        <f>SUM(J5:J65)</f>
        <v>22373261.76</v>
      </c>
      <c r="K66" s="21">
        <f>SUM(K5:K65)</f>
        <v>22373261.76</v>
      </c>
    </row>
    <row r="67" spans="1:4" ht="20.25">
      <c r="A67" s="22"/>
      <c r="B67" s="7"/>
      <c r="C67" s="8"/>
      <c r="D67" s="8"/>
    </row>
    <row r="68" spans="1:12" s="11" customFormat="1" ht="20.25">
      <c r="A68" s="22"/>
      <c r="B68" s="7"/>
      <c r="C68" s="8"/>
      <c r="D68" s="8"/>
      <c r="E68" s="14"/>
      <c r="F68" s="14">
        <f>C66-D66</f>
        <v>0</v>
      </c>
      <c r="G68" s="14"/>
      <c r="H68" s="14">
        <f>G66-H66</f>
        <v>0</v>
      </c>
      <c r="I68" s="14"/>
      <c r="J68" s="14"/>
      <c r="K68" s="14">
        <f>J66-K66</f>
        <v>0</v>
      </c>
      <c r="L68" s="15"/>
    </row>
    <row r="69" spans="1:4" ht="20.25">
      <c r="A69" s="3"/>
      <c r="B69" s="3"/>
      <c r="C69" s="4"/>
      <c r="D69" s="4"/>
    </row>
    <row r="70" spans="1:4" ht="21" customHeight="1">
      <c r="A70" s="23" t="s">
        <v>1</v>
      </c>
      <c r="B70" s="23"/>
      <c r="C70" s="10">
        <f>SUM(C5:C69)</f>
        <v>138371824.05</v>
      </c>
      <c r="D70" s="10">
        <f>SUM(D5:D69)</f>
        <v>166650623.08999997</v>
      </c>
    </row>
    <row r="72" spans="1:4" ht="20.25">
      <c r="A72" s="11"/>
      <c r="B72" s="11"/>
      <c r="C72" s="12"/>
      <c r="D72" s="12"/>
    </row>
  </sheetData>
  <sheetProtection/>
  <mergeCells count="4">
    <mergeCell ref="A70:B70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klang</dc:creator>
  <cp:keywords/>
  <dc:description/>
  <cp:lastModifiedBy>klang</cp:lastModifiedBy>
  <cp:lastPrinted>2015-09-02T02:08:47Z</cp:lastPrinted>
  <dcterms:created xsi:type="dcterms:W3CDTF">2015-05-23T09:06:03Z</dcterms:created>
  <dcterms:modified xsi:type="dcterms:W3CDTF">2018-07-19T03:12:06Z</dcterms:modified>
  <cp:category/>
  <cp:version/>
  <cp:contentType/>
  <cp:contentStatus/>
</cp:coreProperties>
</file>