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8060" windowHeight="7050" firstSheet="6" activeTab="10"/>
  </bookViews>
  <sheets>
    <sheet name="งบแสดงฐานะการเงิน" sheetId="1" r:id="rId1"/>
    <sheet name="หมายเหตุ 1 นโยบายฯ" sheetId="11" r:id="rId2"/>
    <sheet name="งบทรัพย์สินหมายเหตุ2" sheetId="10" r:id="rId3"/>
    <sheet name="หมายเหตุ3,4" sheetId="3" r:id="rId4"/>
    <sheet name="หมายเหตุ5,6" sheetId="4" r:id="rId5"/>
    <sheet name="หมายเหตุ7,8" sheetId="5" r:id="rId6"/>
    <sheet name="หมายเหตุ9,10,11" sheetId="6" r:id="rId7"/>
    <sheet name="หมายเหตุ12" sheetId="8" r:id="rId8"/>
    <sheet name="รายละเอียดแนบท้ายเงินสะสม" sheetId="9" r:id="rId9"/>
    <sheet name="หมวดค่าครุภัณฑ์ 61" sheetId="12" r:id="rId10"/>
    <sheet name="ที่ดินและสิ่งก่อสร้าง 61" sheetId="13" r:id="rId11"/>
    <sheet name="Sheet1" sheetId="2" r:id="rId12"/>
  </sheets>
  <externalReferences>
    <externalReference r:id="rId13"/>
    <externalReference r:id="rId14"/>
  </externalReferences>
  <definedNames>
    <definedName name="_xlnm.Print_Area" localSheetId="2">งบทรัพย์สินหมายเหตุ2!$A$1:$U$44</definedName>
    <definedName name="_xlnm.Print_Area" localSheetId="10">'ที่ดินและสิ่งก่อสร้าง 61'!$A$1:$H$53</definedName>
    <definedName name="_xlnm.Print_Area" localSheetId="8">รายละเอียดแนบท้ายเงินสะสม!$A$1:$K$111</definedName>
    <definedName name="_xlnm.Print_Area" localSheetId="9">'หมวดค่าครุภัณฑ์ 61'!$A$1:$M$103</definedName>
    <definedName name="_xlnm.Print_Area" localSheetId="1">'หมายเหตุ 1 นโยบายฯ'!$A$1:$I$31</definedName>
    <definedName name="_xlnm.Print_Titles" localSheetId="0">งบแสดงฐานะการเงิน!$1:$3</definedName>
    <definedName name="_xlnm.Print_Titles" localSheetId="8">รายละเอียดแนบท้ายเงินสะสม!$1:$3</definedName>
    <definedName name="_xlnm.Print_Titles" localSheetId="1">'หมายเหตุ 1 นโยบายฯ'!$1:$3</definedName>
    <definedName name="_xlnm.Print_Titles" localSheetId="7">หมายเหตุ12!$1:$3</definedName>
    <definedName name="_xlnm.Print_Titles" localSheetId="3">'หมายเหตุ3,4'!$1:$4</definedName>
    <definedName name="_xlnm.Print_Titles" localSheetId="4">'หมายเหตุ5,6'!$1:$6</definedName>
    <definedName name="_xlnm.Print_Titles" localSheetId="5">'หมายเหตุ7,8'!$1:$5</definedName>
    <definedName name="_xlnm.Print_Titles" localSheetId="6">'หมายเหตุ9,10,11'!$1:$3</definedName>
  </definedNames>
  <calcPr calcId="144525"/>
</workbook>
</file>

<file path=xl/calcChain.xml><?xml version="1.0" encoding="utf-8"?>
<calcChain xmlns="http://schemas.openxmlformats.org/spreadsheetml/2006/main">
  <c r="F13" i="5" l="1"/>
  <c r="F12" i="5"/>
  <c r="H12" i="5"/>
  <c r="M11" i="5"/>
  <c r="N11" i="5" s="1"/>
  <c r="O11" i="5" s="1"/>
  <c r="O10" i="5" l="1"/>
  <c r="M10" i="5"/>
  <c r="N10" i="5" s="1"/>
  <c r="J30" i="1"/>
  <c r="K30" i="1"/>
  <c r="K29" i="1"/>
  <c r="J29" i="1"/>
  <c r="J25" i="1"/>
  <c r="K25" i="1"/>
  <c r="K24" i="1"/>
  <c r="J24" i="1"/>
  <c r="J18" i="1"/>
  <c r="K18" i="1"/>
  <c r="K16" i="1"/>
  <c r="J16" i="1"/>
  <c r="J15" i="1"/>
  <c r="D33" i="13" l="1"/>
  <c r="D43" i="13" s="1"/>
  <c r="D39" i="13"/>
  <c r="E15" i="12"/>
  <c r="E27" i="12"/>
  <c r="E30" i="12"/>
  <c r="E35" i="12" s="1"/>
  <c r="E34" i="12"/>
  <c r="A1" i="11"/>
  <c r="E31" i="12" l="1"/>
  <c r="F27" i="10"/>
  <c r="E27" i="10"/>
  <c r="J27" i="10"/>
  <c r="K27" i="10"/>
  <c r="K23" i="8" l="1"/>
  <c r="N12" i="8"/>
  <c r="N13" i="8" s="1"/>
  <c r="AC24" i="8" s="1"/>
  <c r="AC22" i="8"/>
  <c r="AC6" i="8"/>
  <c r="AC15" i="8"/>
  <c r="AE11" i="8"/>
  <c r="H8" i="8"/>
  <c r="L9" i="8"/>
  <c r="AE12" i="8"/>
  <c r="G78" i="9"/>
  <c r="F78" i="9"/>
  <c r="F92" i="9" s="1"/>
  <c r="E78" i="9"/>
  <c r="D78" i="9"/>
  <c r="J77" i="9"/>
  <c r="H77" i="9"/>
  <c r="H73" i="9"/>
  <c r="H72" i="9"/>
  <c r="J71" i="9"/>
  <c r="H71" i="9"/>
  <c r="H70" i="9"/>
  <c r="H69" i="9"/>
  <c r="J65" i="9"/>
  <c r="H65" i="9"/>
  <c r="H64" i="9"/>
  <c r="H63" i="9"/>
  <c r="H59" i="9"/>
  <c r="H58" i="9"/>
  <c r="H57" i="9"/>
  <c r="H56" i="9"/>
  <c r="H55" i="9"/>
  <c r="H68" i="9"/>
  <c r="H67" i="9"/>
  <c r="H66" i="9"/>
  <c r="H54" i="9"/>
  <c r="H53" i="9"/>
  <c r="H52" i="9"/>
  <c r="H51" i="9"/>
  <c r="H50" i="9"/>
  <c r="H49" i="9"/>
  <c r="H45" i="9"/>
  <c r="H44" i="9"/>
  <c r="H43" i="9"/>
  <c r="H42" i="9"/>
  <c r="H41" i="9"/>
  <c r="H40" i="9"/>
  <c r="H39" i="9"/>
  <c r="H38" i="9"/>
  <c r="H37" i="9"/>
  <c r="H36" i="9"/>
  <c r="H35" i="9"/>
  <c r="H31" i="9"/>
  <c r="H30" i="9"/>
  <c r="H29" i="9"/>
  <c r="H28" i="9"/>
  <c r="H27" i="9"/>
  <c r="H26" i="9"/>
  <c r="H25" i="9"/>
  <c r="H24" i="9"/>
  <c r="H23" i="9"/>
  <c r="H22" i="9"/>
  <c r="H21" i="9"/>
  <c r="H17" i="9"/>
  <c r="H16" i="9"/>
  <c r="H15" i="9"/>
  <c r="H14" i="9"/>
  <c r="H13" i="9"/>
  <c r="H12" i="9"/>
  <c r="H11" i="9"/>
  <c r="H10" i="9"/>
  <c r="H9" i="9"/>
  <c r="H8" i="9"/>
  <c r="H7" i="9"/>
  <c r="H85" i="9"/>
  <c r="G85" i="9"/>
  <c r="F85" i="9"/>
  <c r="E85" i="9"/>
  <c r="D85" i="9"/>
  <c r="A1" i="9"/>
  <c r="A3" i="9"/>
  <c r="V24" i="8"/>
  <c r="V23" i="8"/>
  <c r="Y13" i="8"/>
  <c r="Y12" i="8"/>
  <c r="H67" i="6"/>
  <c r="F67" i="6"/>
  <c r="K47" i="6"/>
  <c r="I27" i="6"/>
  <c r="J78" i="9" l="1"/>
  <c r="H78" i="9"/>
  <c r="J83" i="9" s="1"/>
  <c r="H56" i="6"/>
  <c r="F56" i="6"/>
  <c r="K49" i="6" l="1"/>
  <c r="I50" i="6"/>
  <c r="I27" i="5"/>
  <c r="G27" i="5"/>
  <c r="H18" i="5"/>
  <c r="H19" i="5" s="1"/>
  <c r="H13" i="5"/>
  <c r="I23" i="4"/>
  <c r="G23" i="4"/>
  <c r="L25" i="3"/>
  <c r="I25" i="3"/>
  <c r="L17" i="3"/>
  <c r="K15" i="1" l="1"/>
</calcChain>
</file>

<file path=xl/sharedStrings.xml><?xml version="1.0" encoding="utf-8"?>
<sst xmlns="http://schemas.openxmlformats.org/spreadsheetml/2006/main" count="983" uniqueCount="359">
  <si>
    <t>เทศบาลตำบลชุมพร อ.เมยวดี จ.ร้อยเอ็ด</t>
  </si>
  <si>
    <t>งบแสดงฐานะการเงิน</t>
  </si>
  <si>
    <t>ณ วันที่ 30 กันยายน 2561</t>
  </si>
  <si>
    <t/>
  </si>
  <si>
    <t>หมายเหตุ</t>
  </si>
  <si>
    <t>สินทรัพย์</t>
  </si>
  <si>
    <t>สินทรัพย์หมุนเวียน</t>
  </si>
  <si>
    <t>      เงินสดและเงินฝากธนาคาร</t>
  </si>
  <si>
    <t>      เงินฝากกองทุน</t>
  </si>
  <si>
    <t>      ลูกหนี้เงินยืม</t>
  </si>
  <si>
    <t>      รายได้จากรัฐบาลค้างรับ</t>
  </si>
  <si>
    <t>      ลูกหนี้ค่าภาษี</t>
  </si>
  <si>
    <t>      ลูกหนี้รายได้อื่นๆ</t>
  </si>
  <si>
    <t>      รวมสินทรัพย์หมุนเวียน</t>
  </si>
  <si>
    <t>รวมสินทรัพย์</t>
  </si>
  <si>
    <t>หนี้สิน</t>
  </si>
  <si>
    <t>หนี้สินหมุนเวียน</t>
  </si>
  <si>
    <t>      รายจ่ายค้างจ่าย</t>
  </si>
  <si>
    <t>      รายจ่ายผัดส่งใบสำคัญ</t>
  </si>
  <si>
    <t>      เงินรับฝาก</t>
  </si>
  <si>
    <t>      รวมหนี้สินหมุนเวียน</t>
  </si>
  <si>
    <t>รวมหนี้สิน</t>
  </si>
  <si>
    <t>เงินสะสม</t>
  </si>
  <si>
    <t>เงินทุนสำรองเงินสะสม</t>
  </si>
  <si>
    <t>รวมเงินสะสม</t>
  </si>
  <si>
    <t>รวมหนี้สินและเงินสะสม</t>
  </si>
  <si>
    <t>ทรัพย์สินตามงบทรัพย์สิน</t>
  </si>
  <si>
    <t>ปี 2561</t>
  </si>
  <si>
    <t>ปี 2560</t>
  </si>
  <si>
    <t>ทุนทรัพย์สิน</t>
  </si>
  <si>
    <t>รวม</t>
  </si>
  <si>
    <t>ประเภท ฝากประจำ เลขที่ 300014153955</t>
  </si>
  <si>
    <t>ประเภท ออมทรัพย์ เลขที่ 020129572515</t>
  </si>
  <si>
    <t>เงินฝากธนาคารออมสิน</t>
  </si>
  <si>
    <t>ประเภท ฝากประจำ เลขที่ 30-222-4-04008-6</t>
  </si>
  <si>
    <t>ประเภท ออมทรัพย์ เลขที่ 01-222-2-52527-4</t>
  </si>
  <si>
    <t>เงินฝากธนาคารเพื่อการเกษตรและสหกรณ์การเกษตร</t>
  </si>
  <si>
    <t>ประเภท ออมทรัพย์ เลขที่ 439-0-02143-5</t>
  </si>
  <si>
    <t>เงินฝากธนาคารกรุงไทย จำกัด (มหาชน)</t>
  </si>
  <si>
    <t>เงินฝากธนาคาร</t>
  </si>
  <si>
    <t>เงินสดและเงินฝากธนาคาร</t>
  </si>
  <si>
    <t>หมายเหตุ 3</t>
  </si>
  <si>
    <t>สำหรับปี สิ้นสุดวันที่ 30 กันยายน 2561</t>
  </si>
  <si>
    <t>หมายเหตุประกอบงบแสดงฐานะการเงิน</t>
  </si>
  <si>
    <t>เทศบาลตำบลชุมพร</t>
  </si>
  <si>
    <t>หมายเหตุ 4</t>
  </si>
  <si>
    <t>เงินฝากกองทุน</t>
  </si>
  <si>
    <t>เงินฝากเงินทุนส่งเสริมกิจการเทศบาล</t>
  </si>
  <si>
    <t>รวมทั้งสิ้น</t>
  </si>
  <si>
    <t>ค่าใช้จ่ายในการเดินทางไปราชการในราชอาณาจักรและนอกราชอาณาจักร</t>
  </si>
  <si>
    <t>เงินงบประมาณ</t>
  </si>
  <si>
    <t>นายกิตติพงษ์ ศรีไชยบาล</t>
  </si>
  <si>
    <t>นางวิลาวรรณ์   สิงหาอาจ</t>
  </si>
  <si>
    <t>โครงการอบรมการเล่นดนตรีประกอบการแสดงวงหมอลำ</t>
  </si>
  <si>
    <t>นางบุหลัน ก้านคำ</t>
  </si>
  <si>
    <t>จำนวนเงิน</t>
  </si>
  <si>
    <t>รายการ</t>
  </si>
  <si>
    <t>แหล่งเงิน</t>
  </si>
  <si>
    <t>ชื่อ - สกุล ผู้ยืม</t>
  </si>
  <si>
    <t>หมายเหตุ 5 ลูกหนี้เงินยืม</t>
  </si>
  <si>
    <t>ปี 2560  ไม่มี</t>
  </si>
  <si>
    <t>หมายเหตุ 6  รายได้จากรัฐบาลค้างรับ</t>
  </si>
  <si>
    <t>ค่าก่อสร้างสิ่งสาธารณูปการ</t>
  </si>
  <si>
    <t>ประเภทลูกหนี้</t>
  </si>
  <si>
    <t>ประจำปี</t>
  </si>
  <si>
    <t>จำนวนราย</t>
  </si>
  <si>
    <t>ลูกหนี้ภาษีโรงเรือนและที่ดิน</t>
  </si>
  <si>
    <t>ลูกหนี้ภาษีบำรุงท้องที่</t>
  </si>
  <si>
    <t>หมายเหตุ 8  ลูกหนี้รายได้อื่นๆ</t>
  </si>
  <si>
    <t>หมายเหตุ 7  ลูกหนี้ค่าภาษี</t>
  </si>
  <si>
    <t>ก่อสร้างสนามฟุตซอล โรงเรียนบ้านหนองเดิ่น หมู่ที่ 3 ตำบลชุมพร</t>
  </si>
  <si>
    <t>ค่าที่ดินและสิ่งก่อสร้าง</t>
  </si>
  <si>
    <t>งานกีฬาและนันทนาการ</t>
  </si>
  <si>
    <t>แผนงานการศาสนาวัฒนธรรมและนันทนาการ</t>
  </si>
  <si>
    <t>เงินอุดหนุนระบุวัตถุประสงค์/เฉพาะกิจ</t>
  </si>
  <si>
    <t>รายจ่ายเพื่อให้ได้มาซึ่งบริการ</t>
  </si>
  <si>
    <t>ค่าใช้สอย</t>
  </si>
  <si>
    <t>งานกิจการประปา</t>
  </si>
  <si>
    <t>แผนงานการพาณิชย์</t>
  </si>
  <si>
    <t>งานส่งเสริมการเกษตร</t>
  </si>
  <si>
    <t>แผนงานการเกษตร</t>
  </si>
  <si>
    <t>รายจ่ายเกี่ยวเนื่องกับการปฏิบัติราชการที่ไม่เข้าลักษณะรายจ่ายหมวดอื่นๆ</t>
  </si>
  <si>
    <t>งานศาสนาวัฒนธรรมท้องถิ่น</t>
  </si>
  <si>
    <t>งานบริหารทั่วไปเกี่ยวกับเคหะและชุมชน</t>
  </si>
  <si>
    <t>แผนงานเคหะและชุมชน</t>
  </si>
  <si>
    <t>โครงการก่อสร้างจุดรับขยะอันตราย</t>
  </si>
  <si>
    <t>อาคารต่าง ๆ</t>
  </si>
  <si>
    <t>งานบริการสาธารณสุขและงานสาธารณสุขอื่น</t>
  </si>
  <si>
    <t>แผนงานสาธารณสุข</t>
  </si>
  <si>
    <t>งานบริหารทั่วไปเกี่ยวกับสาธารณสุข</t>
  </si>
  <si>
    <t>โครงการปรับปรุงศูนย์พัฒนาเด็กเล็กบ้านหนองเดิ่น</t>
  </si>
  <si>
    <t>ค่าบำรุงรักษาและปรับปรุงที่ดินและสิ่งก่อสร้าง</t>
  </si>
  <si>
    <t>งานบริหารทั่วไปเกี่ยวกับการศึกษา</t>
  </si>
  <si>
    <t>แผนงานการศึกษา</t>
  </si>
  <si>
    <t>โครงการปรับปรุงศูนย์พัฒนาเด็กเล็กบ้านห้วยทราย</t>
  </si>
  <si>
    <t>โครงการปรับปรุงศูนย์พัฒนาเด็กเล็กบ้านชุมพร</t>
  </si>
  <si>
    <t>โครงการปรับปรุงศูนย์พัฒนาเด็กเล็กวัดศรีสุวรรณาราม</t>
  </si>
  <si>
    <t>ชุดโต๊ะอาหาร</t>
  </si>
  <si>
    <t>ครุภัณฑ์สำนักงาน</t>
  </si>
  <si>
    <t>ค่าครุภัณฑ์</t>
  </si>
  <si>
    <t>วัสดุเครื่องแต่งกาย</t>
  </si>
  <si>
    <t>ค่าวัสดุ</t>
  </si>
  <si>
    <t>งานป้องกันภัยฝ่ายพลเรือนและระงับอัคคีภัย</t>
  </si>
  <si>
    <t>แผนงานการรักษาความสงบภายใน</t>
  </si>
  <si>
    <t>งานบริหารทั่วไปเกี่ยวกับการรักษาความสงบภายใน</t>
  </si>
  <si>
    <t>งานบริหารงานคลัง</t>
  </si>
  <si>
    <t>แผนงานบริหารงานทั่วไป</t>
  </si>
  <si>
    <t>ถมดินบริเวณที่ดินสำหรับก่อสร้างอาคารสำนักงานเทศบาลตำบลชุมพร</t>
  </si>
  <si>
    <t>ค่าถมดิน</t>
  </si>
  <si>
    <t>งานบริหารทั่วไป</t>
  </si>
  <si>
    <t>โครงการ</t>
  </si>
  <si>
    <t>ประเภท</t>
  </si>
  <si>
    <t>หมวด</t>
  </si>
  <si>
    <t>งาน</t>
  </si>
  <si>
    <t>แผนงาน</t>
  </si>
  <si>
    <t>หมายเหตุ 9 รายจ่ายค้างจ่าย</t>
  </si>
  <si>
    <t>ลูกหนี้ค่าใบอนุญาตประกอบการค้าสำหรับกิจการที่เป็นอันตรายต่อสุขภาพ</t>
  </si>
  <si>
    <t>หมายเหตุ 9 รายจ่ายค้างจ่าย (ต่อ)</t>
  </si>
  <si>
    <t>พัดลมตั้งพื้น ขนาด 16 นิ้ว</t>
  </si>
  <si>
    <t>พัดลมตั้งพื้น ขนาด 35 นิ้ว</t>
  </si>
  <si>
    <t>โครงการลดคัดแยกขยะ ตำบลชุมพร</t>
  </si>
  <si>
    <t>ค่าก่อสร้างสิ่งสาธารณูปโภค</t>
  </si>
  <si>
    <t>โครงการปรับปรุงผิวจราจร ปูผิวAsphaltic concrete ถนนคอนกรีตเสริมเหล็กเดิม หมู่ที่ 10 (เริ่มต้นจากถนนลาดยางสายหนองเดิ่น-ห้วยทราย หน้าบ้านนายเลิศ คงศรีถึงบ้านนายเกรียงศักดิ์ มาลาปี)</t>
  </si>
  <si>
    <t>งานบำบัดน้ำเสีย</t>
  </si>
  <si>
    <t>งานไฟฟ้าถนน</t>
  </si>
  <si>
    <t>แผนงานสร้างความเข้มแข็งของชุมชน</t>
  </si>
  <si>
    <t>งานบริหารทั่วไปเกี่ยวกับสร้างความเข้มแข็งของชุมชน</t>
  </si>
  <si>
    <t>ค่าออกแบบ ค่าควบคุมงานที่จ่ายให้แก่เอกชน นิติบุคคลหรือบุคคลภายนอกเพื่อให้ได้มาซึ่งสิ่งก่อสร้าง</t>
  </si>
  <si>
    <t>โครงการจ้างออกแบบอาคารสำนักงาน (บริเวณที่ดินเทศบาลตำบลชุมพร หมู่ที่ 10)</t>
  </si>
  <si>
    <t>เงินรับฝากภาษีหัก ณ ที่จ่าย</t>
  </si>
  <si>
    <t>เงินรับฝากประกันสัญญา</t>
  </si>
  <si>
    <t>เงินรับฝากประกันสังคม</t>
  </si>
  <si>
    <t>เงินรับฝากอื่นๆ (เงินประกันการใช้น้ำ)</t>
  </si>
  <si>
    <t>เงินรับฝากอื่นๆ (เงินค่ารักษาพยาบาล สปสช.)</t>
  </si>
  <si>
    <t>เงินรับฝากอื่นๆ (ค่าตอบแทนรายปีในการอนุญาตให้ขุดหรือดูดทรายส่วน อบจ.40%)</t>
  </si>
  <si>
    <t>เงินทุนโครงการเศรษฐกิจชุมชน</t>
  </si>
  <si>
    <t>และจะเบิกจ่ายในปีงบประมาณต่อไป ตามรายละเอียดแนบท้ายหมายเหตุ 12</t>
  </si>
  <si>
    <t>เงินสะสมที่สามารถนำไปใช้ได้</t>
  </si>
  <si>
    <t>8.</t>
  </si>
  <si>
    <t>ทรัพย์สินเกิดจากเงินกู้ที่ชำระหนี้แล้ว 
(ผลต่างระหว่างทรัพย์สินเกิดจากเงินกู้และเจ้าหนี้เงินกู้)</t>
  </si>
  <si>
    <t>7.</t>
  </si>
  <si>
    <t>ลูกหนี้รายได้อื่นๆ</t>
  </si>
  <si>
    <t>6.</t>
  </si>
  <si>
    <t>ลูกหนี้ค่าภาษี</t>
  </si>
  <si>
    <t>5.</t>
  </si>
  <si>
    <t>เงินฝากกองทุนอื่นๆ</t>
  </si>
  <si>
    <t>4.</t>
  </si>
  <si>
    <t>เงินทุนส่งเสริมอาชีพ</t>
  </si>
  <si>
    <t>3.</t>
  </si>
  <si>
    <t>เงินฝาก ก.ส.อ. หรือ ก.ส.ท.</t>
  </si>
  <si>
    <t>2.</t>
  </si>
  <si>
    <t>หุ้นในโรงพิมพ์อาสารักษาดินแดน</t>
  </si>
  <si>
    <t>1.</t>
  </si>
  <si>
    <t>เงินสะสม 30 กันยายน 2561</t>
  </si>
  <si>
    <t>จ่ายขาดเงินสะสม</t>
  </si>
  <si>
    <t>หัก</t>
  </si>
  <si>
    <t>รายการปรับปรุงยอดเงินสะสมระหว่างปี</t>
  </si>
  <si>
    <t>รับคืนเงืนสะสม</t>
  </si>
  <si>
    <t>บวก</t>
  </si>
  <si>
    <t>25% ของรายรับจริงสูงกว่ารายจ่ายจริง
(เงินทุนสำรองเงินสะสม)</t>
  </si>
  <si>
    <t>รายรับจริงสูงกว่ารายจ่ายจริง</t>
  </si>
  <si>
    <t>เงินสะสม 1 ตุลาคม 2560</t>
  </si>
  <si>
    <t>รายรับจริงสูงกว่ารายจ่ายจริงหลังหัก
เงินทุนสำรองเงินสะสม</t>
  </si>
  <si>
    <t>เงินสะสม ณ 30 กันยายน 2561 และ 2560 ประกอบด้วย</t>
  </si>
  <si>
    <t>ทั้งนี้ได้รับอนุมัติให้จ่ายเงินสะสมที่อยู่ระหว่างดำเนินการจำนวน</t>
  </si>
  <si>
    <t>โครงการก่อสร้างรางระบายน้ำคอนกรีตเสริมเหล็ก หมู่ที่ 9 (บ้านนายอำนวย ศรีลัดดา ถึงบริเวณบ้านนายทองสุขบรรพสาร)</t>
  </si>
  <si>
    <t>โครงการก่อสร้างถนนคอนกรีตเสริมเหล็ก หมู่ที่ 12(ที่นายธานิน คำแสน ถึงสามแยกลูกรัง)</t>
  </si>
  <si>
    <t>หมายเหตุ 10  รายจ่ายผัดส่งใบสำคัญ</t>
  </si>
  <si>
    <t>สัญญาเงินยืมเลขที่ B00128/61</t>
  </si>
  <si>
    <t>สัญญาเงินยืมเลขที่ B00129/61</t>
  </si>
  <si>
    <t>สัญญาเงินยืมเลขที่ B00130/61</t>
  </si>
  <si>
    <t>หมายเหตุ 12 เงินสะสม</t>
  </si>
  <si>
    <t>หมายเหตุ 11  เงินรับฝาก</t>
  </si>
  <si>
    <t>ยังไม่ได้ก่อหนี้</t>
  </si>
  <si>
    <t>คงเหลือ</t>
  </si>
  <si>
    <t>เบิกจ่ายแล้ว</t>
  </si>
  <si>
    <t>ก่อหนี้ผูกพัน</t>
  </si>
  <si>
    <t>จำนวนเงินที่ได้รับอนุมัติ</t>
  </si>
  <si>
    <t>รายละเอียดแนบท้ายหมายเหตุ 12 เงินสะสม</t>
  </si>
  <si>
    <t>เงินเดือน(ผ่ายการเมือง)</t>
  </si>
  <si>
    <t>เงินค่าตอบแทนเลขานุการ/ที่ปรึกษานายกเทศมนตรี นายกองค์การบริหารส่วนตำบล)</t>
  </si>
  <si>
    <t>เงินเดือนนายก/รองนายก</t>
  </si>
  <si>
    <t>เงินเดือน(ฝ่ายประจำ)</t>
  </si>
  <si>
    <t>ค่าตอบแทนพนักงานจ้าง</t>
  </si>
  <si>
    <t>ค่าบำรุงรักษาและซ่อมแซมทรัพย์สิน</t>
  </si>
  <si>
    <t>เงินค่าตอบแทนพนักงานจ้างตกเบิก 1 พ.ค.60-30 ก.ย.60 จำนวน 5 เดือนๆละ 18,440 บาท</t>
  </si>
  <si>
    <t>ซ่อมแซมถนนลูกรัง หมู่ที่ 3(ถนนสายไปสถานีสูบน้ำด้วยไฟฟ้า)</t>
  </si>
  <si>
    <t>ซ่อมแซมถนนลูกรัง หมู่ที่ 3(ถนนสายไปสถานีชลประทานระบบท่อ)</t>
  </si>
  <si>
    <t>ซ่อมแซมถนนลูกรัง หมู่ที่ 3(ถนนสายเลียบหนองทุ่ม)</t>
  </si>
  <si>
    <t>ซ่อมแซมถนนดิน หมู่ที่ 3(ถนนสายที่นานายสากล ศรีนารา)</t>
  </si>
  <si>
    <t>ซ่อมแซมถนนลูกรัง หมู่ที่ 10(ถนนสายที่นานายนาวา สนุกค้า)</t>
  </si>
  <si>
    <t>ซ่อมแซมถนนลูกรัง หมู่ที่ 10(ถนนสายไปนานายเทียบ ศรีพาย)</t>
  </si>
  <si>
    <t>ซ่อมแซมถนนลูกรัง หมู่ที่ 10(ถนนสายไปนานายบวร ศรีหล้าเลิศ)</t>
  </si>
  <si>
    <t>ซ่อมแซมถนนลูกรัง หมู่ที่ 10(ถนนสายไปบ้านนาเจริญ)</t>
  </si>
  <si>
    <t>ซ่อมแซมถนนลูกรัง หมู่ที่ 10(ถนนสายไปไร่นายผลา ยงยืน)</t>
  </si>
  <si>
    <t>ซ่อมแซมถนนลูกรัง หมู่ที่ 5(ถนนสายไปที่นานางมา พิมพ์บูรณ์)</t>
  </si>
  <si>
    <t>ซ่อมแซมถนนลูกรัง หมู่ที่ 5(ถนนสายไปที่นานายชูชาติ ศรีไชยบาล)</t>
  </si>
  <si>
    <t>ซ่อมแซมถนนลูกรัง หมู่ที่ 5(ถนนสายไปบ้านกุดเต่า)</t>
  </si>
  <si>
    <t>ซ่อมแซมถนนลูกรัง หมู่ที่ 5(ถนนสายหนองแวงบ้าน)</t>
  </si>
  <si>
    <t>ซ่อมแซมถนนลูกรัง หมู่ที่ 7(ถนนสายไปหนองแวงยาว)</t>
  </si>
  <si>
    <t>ซ่อมแซมถนนลูกรัง หมู่ที่ 7(ถนนสายไปกุดน้ำมอก)</t>
  </si>
  <si>
    <t>ซ่อมแซมผนังลำห้วยกลอย หมู่ที่ 13(บริเวณที่นายเดชา ศรีคัทนา)</t>
  </si>
  <si>
    <t>ซ่อมแซมผนังลำห้วยกลอย หมู่ที่ 13(บริเวณที่นายบวร ยุบลชิต)</t>
  </si>
  <si>
    <t>ซ่อมแซมผนังลำห้วยกลอย หมู่ที่ 13(บริเวณที่นายสัน กุลสุวรรณ)</t>
  </si>
  <si>
    <t>ซ่อมแซมผนังลำห้วยกลอย หมู่ที่ 13(บริเวณที่นางผ่องใส ศรีแก้ว)</t>
  </si>
  <si>
    <t>ซ่อมแซมผนังลำห้วยกลอย หมู่ที่ 13(บริเวณคอสะพานที่นานายคำภา ไชยธงรัตน์)</t>
  </si>
  <si>
    <t>ซ่อมแซมถนนลูกรัง หมู่ที่ 1(ถนนสายไปปากห้วยแดง)</t>
  </si>
  <si>
    <t>ซ่อมแซมถนนลูกรัง หมู่ที่ 1(ถนนสายบ้านชุมพรไปกุดสองห้อง)</t>
  </si>
  <si>
    <t>ซ่อมแซมถนนลูกรัง หมู่ที่ 1(ถนนสายบ้านชุมพรไปกุดง้อง)</t>
  </si>
  <si>
    <t>ซ่อมแซมถนนลูกรัง หมู่ที่ 1(ถนนสายไปคำมืด)</t>
  </si>
  <si>
    <t>ซ่อมแซมถนนลูกรัง หมู่ที่ 8(ถนนสายไปนานายวิทยา จิตรักสินธุ์)</t>
  </si>
  <si>
    <t>ซ่อมแซมถนนลูกรัง หมู่ที่ 8(ถนนสายไปที่นานายทองสม วราบูรณ์)</t>
  </si>
  <si>
    <t>ซ่อมแซมถนนลูกรัง หมู่ที่ 8(ถนนสายไปหนองไชยวาล)</t>
  </si>
  <si>
    <t>ซ่อมแซมถนนลูกรัง หมู่ที่ 12(ถนนสายบ้านชุมพรใหม่ไปสะพานข้ามลำห้วยไผ่)</t>
  </si>
  <si>
    <t>ซ่อมแซมถนนลูกรัง หมู่ที่ 12(ถนนสายบริเวณบ้านนางสาวลัดดาวัลย์ บำรุงรส)</t>
  </si>
  <si>
    <t>ซ่อมแซมถนนลูกรัง หมู่ที่ 2(ถนนสายไปวัดป่าคำบง)</t>
  </si>
  <si>
    <t>ซ่อมแซมถนนลูกรัง หมู่ที่ 6(ถนนสายไปท่านาเชือก)</t>
  </si>
  <si>
    <t>ซ่อมแซมถนนลูกรัง หมู่ที่ 9(ถนนสายไปบ้านนาเจริญ)</t>
  </si>
  <si>
    <t>ซ่อมแซมถนนลูกรัง หมู่ที่ 9(ถนนสายบ้านนายเพชร วรนาม)</t>
  </si>
  <si>
    <t>ซ่อมแซมถนนลูกรัง หมู่ที่ 9(ถนนสายโรงสีชุมชน)</t>
  </si>
  <si>
    <t>ซ่อมแซมถนนลูกรัง หมู่ที่ 11(ถนนสายเชื่อมต่อตำบลเมยวดี)</t>
  </si>
  <si>
    <t>ซ่อมแซมถนนลูกรัง หมู่ที่ 14(ถนนสายบ้านโคกสีไปถนนเชื่อมตำบลชมสะอาด)</t>
  </si>
  <si>
    <t>ซ่อมแซมผนังลำห้วยกลอย หมู่ที่ 2(บริเวณที่นางไพรัตน์ ภวภูตานนท์ฯ)</t>
  </si>
  <si>
    <t>ซ่อมแซมผนังลำห้วยกลอย หมู่ที่ 6(บริเวณที่นายสาคร โพธิ์อนุกูล จุดที่ 1)</t>
  </si>
  <si>
    <t>ซ่อมแซมผนังลำห้วยกลอย หมู่ที่ 2(บริเวณที่นายแสงจักร สังกะสี จุดที่1)</t>
  </si>
  <si>
    <t>ซ่อมแซมผนังลำห้วยกลอย หมู่ที่ 2(บริเวณที่นายแสงจักร สังกะสี จุดที่2)</t>
  </si>
  <si>
    <t>ซ่อมแซมผนังลำห้วยกลอย หมู่ที่ 6(บริเวณที่นายสาคาร โพธิ์อนุกูล จุดที่ 2)</t>
  </si>
  <si>
    <t>ซ่อมแซมผนังลำห้วยกลอย หมู่ที่ 6(บริเวณที่สาคร โพธิ์อนุกูล จุดที่ 3)</t>
  </si>
  <si>
    <t>ซ่อมแซมผนังลำห้วยกลอย หมู่ที่ 6(บริเวณที่นาเคน อนุอัน)</t>
  </si>
  <si>
    <t>ซ่อมแซมผนังลำห้วยกลอย หมู่ที่ 6(บริเวณที่นายทรงยศ ผิวงาม)</t>
  </si>
  <si>
    <t>ซ่อมแซมผนังลำห้วยกลอย หมู่ที่ 6(บริเวณที่นางดวงตา ชมภูบุตร)</t>
  </si>
  <si>
    <t>ซ่อมแซมผนังลำห้วยกลอย หมู่ที่ 6(บริเวณคอสะพาน)</t>
  </si>
  <si>
    <t>ซ่อมแซมผนังลำห้วยกลอย หมู่ที่ 6(บริเวณที่นานายไพฑูรย์ กิจทวี)</t>
  </si>
  <si>
    <t>ซ่อมแซมผนังลำห้วยกลอย หมู่ที่ 9(บริเวณที่นานางเทียม อโนรัตน์)</t>
  </si>
  <si>
    <t>ซ่อมแซมถนนลูกรัง หมู่ที่ 4(ถนนสายข้างวัดป่าหนองเดิ่น-ชุมพร)</t>
  </si>
  <si>
    <t>ซ่อมแซมถนนลูกรัง หมู่ที่ 4(ถนนสายไปที่นานายอุทัย อรัญโสต)</t>
  </si>
  <si>
    <t>ซ่อมแซมถนนลูกรัง หมู่ที่ 4(ถนนสายไปที่นานายวิชิต บุตรสาร)</t>
  </si>
  <si>
    <t>ซ่อมแซมถนนลูกรัง หมู่ที่ 4(ถนนสายไปที่นานายประสาร แว่นศิลา)</t>
  </si>
  <si>
    <t>ซ่อมแซมถนนลูกรัง หมู่ที่ 4(ถนนสายทางระบายน้ำล้นบ้านนาเจริญ)</t>
  </si>
  <si>
    <t>ซ่อมแซมถนนลูกรัง หมู่ที่ 4(ถนนสายบ้านนาเจริญไปถนนลาดยาง)</t>
  </si>
  <si>
    <t>มีรายการปรับปรุงถอนคืนเงินรายรับค่าตอบแทนดูดทราย อบจ. 20,352 ที่ปรับปรุงบัญชีออกจากเงินสะสม</t>
  </si>
  <si>
    <t>และยอด 6,018</t>
  </si>
  <si>
    <t>รายการรับคืนเงินในระบบลาแอส 92,200+13,060+6,900+23,740+10,580</t>
  </si>
  <si>
    <t>รายการปรับปรุงในระบบลาแอส 1,504.49+33,600+22,100-6,018-20352</t>
  </si>
  <si>
    <t>รายละเอียดแนบท้ายหมายเหตุ 12 เงินสะสม (ต่อ)</t>
  </si>
  <si>
    <t xml:space="preserve"> รวม</t>
  </si>
  <si>
    <t>ครุภัณฑ์อื่น ๆ</t>
  </si>
  <si>
    <t>9</t>
  </si>
  <si>
    <t>ครุภัณฑ์การเกษตร</t>
  </si>
  <si>
    <t>8</t>
  </si>
  <si>
    <t>ครุภัณฑ์ไฟฟ้าและวิทยุ</t>
  </si>
  <si>
    <t>7</t>
  </si>
  <si>
    <t>ครุภัณฑ์โฆษณาและแผยแพร่</t>
  </si>
  <si>
    <t>6</t>
  </si>
  <si>
    <t>ครุภัณฑ์คอมพิวเตอร์</t>
  </si>
  <si>
    <t>5</t>
  </si>
  <si>
    <t>ครุภัณฑ์งานบ้านงานครัว</t>
  </si>
  <si>
    <t>4</t>
  </si>
  <si>
    <t>3</t>
  </si>
  <si>
    <t xml:space="preserve">      ในการโยธา</t>
  </si>
  <si>
    <t>เครื่องมือเครื่องใช้และอุปกรณ์</t>
  </si>
  <si>
    <t>2</t>
  </si>
  <si>
    <t>ครุภัณฑ์ยานพาหนะและขนส่ง</t>
  </si>
  <si>
    <t>สังหาริมทรัพย์</t>
  </si>
  <si>
    <t>ข.</t>
  </si>
  <si>
    <t>เสาธง</t>
  </si>
  <si>
    <t>รั้ว</t>
  </si>
  <si>
    <t>เงินอุดหนุนเฉพาะกิจ</t>
  </si>
  <si>
    <t>ชลประทาน</t>
  </si>
  <si>
    <t>-</t>
  </si>
  <si>
    <t>เงินทุนสำรอง</t>
  </si>
  <si>
    <t>ประปา</t>
  </si>
  <si>
    <t>ที่ดิน</t>
  </si>
  <si>
    <t>รายได้</t>
  </si>
  <si>
    <t>อาคาร</t>
  </si>
  <si>
    <t>อสังหาริมทรัพย์</t>
  </si>
  <si>
    <t>ก.</t>
  </si>
  <si>
    <t>ชื่อ</t>
  </si>
  <si>
    <t>แหล่งที่มาของทรัพย์สิน</t>
  </si>
  <si>
    <t>ราคาทรัพย์สิน</t>
  </si>
  <si>
    <t>ประเภททรัพย์สิน</t>
  </si>
  <si>
    <t>หมายเหตุ 2  งบทรัพย์สิน</t>
  </si>
  <si>
    <t>งบทรัพย์สิน</t>
  </si>
  <si>
    <t>เทศบาลตำบลชุมพร  อำเภอเมยวดี  จังหวัดร้อยเอ็ด</t>
  </si>
  <si>
    <t>1.2 รายการเปิดเผยอื่นใด (ถ้ามี)</t>
  </si>
  <si>
    <t>(ฉบับที่ 2) ลงวันที่ 21 มีนาคม 2561 และหนังสือสั่งการที่เกี่ยวข้อง</t>
  </si>
  <si>
    <t>รายงานการเงินขององค์กรปกครองส่วนท้องถิ่น  เมื่อวันที่  20  มีนาคม  2558  และที่แก้ไขเพิ่มเติม(ฉบับที่ 2)</t>
  </si>
  <si>
    <t>ตามประกาศกระทรวงมหาดไทย เรื่อง หลักเกณฑ์และวิธีปฏิบัติการบันทึกบัญชี การจัดทำทะเบียน และ</t>
  </si>
  <si>
    <t>การบันทึกบัญชีเพื่อจัดทำงบแสดงฐานะการเงินเป็นไปตามเกณฑ์เงินสดและเกณฑ์คงค้าง</t>
  </si>
  <si>
    <t>1.1  หลักเกณฑ์ในการจัดทำงบแสดงฐานะการเงิน</t>
  </si>
  <si>
    <t>หมายเหตุ 1  สรุปนโยบายการบัญชีที่สำคัญ</t>
  </si>
  <si>
    <t>หญิง 4,116 คน</t>
  </si>
  <si>
    <t>หรือ 52,748 ไร่ แบ่งเขตการปกครองออกเป็น 14 หมู่บ้าน มีประชากรทั้งสิ้น 8,119 คน ชาย 4,003 คน</t>
  </si>
  <si>
    <t>เมยวดี 14 กิโลเมตร ระยะห่างจากจังหวัดร้อยเอ็ด ประมาณ 60 กิโลเมตร มีพื้นที่ 61.81 ตารางกิโลเมตร หรือ</t>
  </si>
  <si>
    <t>ทางทิศตะวันตกของอำเภอเมยวดี ระยะทางห่างจากอำเภอเมยวดี 14 กิโลเมตร ระยะทางห่างจากอำเภอ-</t>
  </si>
  <si>
    <t>เทศบาลตำบลชุมพร ตั้งอยู่บ้านชุมพรใหม่ หมู่ที่ 12 ตำบลชุมพร อำเภอเมยวดี จังหวัดร้อยเอ็ด</t>
  </si>
  <si>
    <t xml:space="preserve"> - ข้อมูลทั่วไปขององค์กรปกครองส่วนท้องถิ่น</t>
  </si>
  <si>
    <t>ข้อมูลทั่วไป</t>
  </si>
  <si>
    <t>สำหรับปี  สิ้นสุดวันที่  30  กันยายน  2561</t>
  </si>
  <si>
    <t>รวมค่าครุภัณฑ์ที่จ่ายจากเงินรายรับ/เงินอุดหนุนระบุวัตถุประสงค์/เฉพาะกิจ</t>
  </si>
  <si>
    <t>เรือท้องแบนไฟเบอร์กลาสพร้อมอุปกรณ์</t>
  </si>
  <si>
    <t>รายจ่ายเงินอุดหนุนระบุวัตถุประสงค์/เฉพาะกิจ</t>
  </si>
  <si>
    <t>รวมค่าครุภัณฑ์ที่จ่ายจากเงินรายรับ</t>
  </si>
  <si>
    <t>รายจ่ายค้างจ่ายค่าครุภัณฑ์สำนักงาน (กรณีก่อหนี้ผูกพัน)</t>
  </si>
  <si>
    <t>เครื่องสำรองไฟฟ้า ขนาด 800 VA</t>
  </si>
  <si>
    <t xml:space="preserve">เครื่องพิมพ์ Laserหรือ LED ขาวดำ </t>
  </si>
  <si>
    <t>เครื่องพิมพ์ Multifunction แบบฉีดหมึก (Inkjet)</t>
  </si>
  <si>
    <t xml:space="preserve">เครื่องคอมพิวเตอร์แท็บเล็ต </t>
  </si>
  <si>
    <t xml:space="preserve">เครื่องคอมพิวเตอร์โน๊ตบุ๊ค สำนักงาน </t>
  </si>
  <si>
    <t>เครื่องคอมพิวเตอร์สำหรับงานสำนักงาน (จอขนาดไม่น้อยกว่า 19 นิ้ว)</t>
  </si>
  <si>
    <t>ชุดโต๊ะพับ</t>
  </si>
  <si>
    <t>เก้าอี้สำนักงาน</t>
  </si>
  <si>
    <t>โต๊ะทำงาน</t>
  </si>
  <si>
    <t>ตู้เหล็กบานเลื่อนกระจก</t>
  </si>
  <si>
    <t>ตู้เก็บเอกสาร</t>
  </si>
  <si>
    <t>ตู้เหล็กเก็บเอกสาร 40 ช่อง</t>
  </si>
  <si>
    <t>ตู้เก็บเอกสาร 20 ช่อง</t>
  </si>
  <si>
    <t>ตู้เก็บแฟ้มแขวน</t>
  </si>
  <si>
    <t>หน่วย : บาท</t>
  </si>
  <si>
    <t>ครุภัณฑ์ที่จ่ายจากรายรับ</t>
  </si>
  <si>
    <t>หมายเหตุ 1 หมวดครุภัณฑ์</t>
  </si>
  <si>
    <t>หมายเหตุประกอบงบแสดงผลการดำเนินงาน</t>
  </si>
  <si>
    <t>รวมค่าที่ดินและสิ่งก่อสร้างจ่ายจากเงินรายรับ/เงินอุดหนุนระบุวัตถุประสงค์/เฉพาะกิจ</t>
  </si>
  <si>
    <t>โครงการก่อสร้างสนามฟุตซอลโรงเรียนบ้านหนองเดิ่น หมู่ที่ 3 ตำบลชุมพร</t>
  </si>
  <si>
    <t xml:space="preserve"> </t>
  </si>
  <si>
    <t>รายจ่ายจากเงินอุดหนุนระบุวัตถุประสงค์/เฉพาะกิจ</t>
  </si>
  <si>
    <t>โครงการปรับปรุงศูนย์พัฒนาเด็กเล็กบ้านหนองแวงห้วยทราย</t>
  </si>
  <si>
    <t>รายจ่ายค้างจ่าย(กรณีก่อหนี้ผูกพัน)</t>
  </si>
  <si>
    <t>โครงการปรับปรุงรางระบายน้ำ คสล. หมู่ที่ 10 (บริเวณบ้านนางใส  ศรีเกื้อกลิ่น)</t>
  </si>
  <si>
    <t>โครงการก่อสร้างรางระบายน้ำ คสล. หมู่ที่ 9 (บริเวณปั้มน้ำมัน-บ้านนายอรุณ)</t>
  </si>
  <si>
    <t>โครงการก่อสร้างรางระบายน้ำ คสล. หมู่ที่ 6 (บริเวณบ้านนายสอ-บ้านนางจำปี)</t>
  </si>
  <si>
    <t>โครงการก่อสร้างรางระบายน้ำ คสล. หมู่ที่ 2 (บริเวณรางระบายน้ำเดิม-บ้านนางสนิท)</t>
  </si>
  <si>
    <t>โครงการก่อสร้างรางระบายน้ำ คสล. หมู่ที่ 2 (บริเวณบ้านนายนิกรณ์-บ้านนายหนูกาม)</t>
  </si>
  <si>
    <t>โครงการก่อสร้างรางระบายน้ำ คสล. หมู่ที่ 14 (บริเวณบ้านนางใจ-บ้านนายน้อย ศรีชม)</t>
  </si>
  <si>
    <t>โครงการก่อสร้างรางระบายน้ำ คสล. หมู่ที่ 12 (บริเวณบ้านนายประเรียน-บ้านนางรักษ์เร่)</t>
  </si>
  <si>
    <t>โครงการก่อสร้างรางระบายน้ำ คสล. หมู่ที่ 1 (บริเวณนายวิจิตร -บ้านนายนิยม)</t>
  </si>
  <si>
    <t>โครงการก่อสร้างทางเหวี่ยงเข้าสถานีสูบน้ำด้วยพลังไฟฟ้าบ้านหนองเดิ่น</t>
  </si>
  <si>
    <t>โครงการปรับปรุงถนน คสล. หมู่ที่ 7 (บริเวณบ้านนายถาวร  ศรีชม)</t>
  </si>
  <si>
    <t>โครงการปรับปรุงถนน คสล. หมู่ที่ 5 (บริเวณบ้านนางสมร  ทวีศรี)</t>
  </si>
  <si>
    <t>โครงการลงผิวจราจรลูกรัง หมู่ที่ 6 (บริเวณที่นางอ่อนสี ทิพมูล-สามแยกถนนไปหนองบัว)</t>
  </si>
  <si>
    <t>โครงการลงผิวจราจรลูกรัง หมู่ที่ 5 (บริเวณไร่นายปรีดา ศรีชัยบาล-ไร่นายใส  เสียงเพราะ)</t>
  </si>
  <si>
    <t>โครงการขยายไหล่ทางถนน หมู่ที่ 4 (บริเวณหน้าสำนักงานเทศบาล)</t>
  </si>
  <si>
    <t>โครงการก่อสร้างถนน คสล. หมู่ที่ 9 (บริเวณที่นายทองสุข  บุตรสาร)</t>
  </si>
  <si>
    <t>โครงการก่อสร้างถนน คสล. หมู่ที่ 9 (บริเวณบ้านนายทองเลื่อน  โพธิกะ)</t>
  </si>
  <si>
    <t>โครงการก่อสร้างถนน คสล. หมู่ที่ 8 (บริเวณบ้านนายสมาน นนทสิทธิ์)</t>
  </si>
  <si>
    <t>โครงการก่อสร้างถนน คสล. หมู่ที่ 4 (บริเวณบ้านนางสาวทัสนีย์  ชนะสาร)</t>
  </si>
  <si>
    <t>โครงการก่อสร้างถนน คสล. หมู่ที่ 3 (บริเวณบ้านนายประสิทธิ ชาตาดี-บริเวณหนองเดิ่น)</t>
  </si>
  <si>
    <t>โครงการก่อสร้างถนน คสล. หมู่ที่ 3 (จากถนน คสล.เดิม-บริเวณหนองเดิ่น</t>
  </si>
  <si>
    <t>โครงการก่อสร้างถนน คสล. หมู่ที่ 3 (บริเวณบ้านนางอู่ทอง  มานัด)</t>
  </si>
  <si>
    <t>โครงการก่อสร้างถนน คสล. หมู่ที่ 3 (บริเวณถนนที่นายประมวล  ใครชม)</t>
  </si>
  <si>
    <t>โครงการก่อสร้างถนน คสล. หมู่ที่ 12 (บริเวณที่นายประภาส  บำรุงรส)</t>
  </si>
  <si>
    <t>โครงการก่อสร้างถนน คสล. หมู่ที่ 11 (บริเวณที่บ้านนายสุรเชษฐ  พิมพิวาส)</t>
  </si>
  <si>
    <t>โครงการก่อสร้างถนน คสล. หมู่ที่ 10 (บริเวณที่นายเสถียร  ทริเพ็ง)</t>
  </si>
  <si>
    <t>โครงการก่อสร้างถนน คสล. หมู่ที่ 10 (บริเวณที่นายแสงสุข  ศรีใสคำ)</t>
  </si>
  <si>
    <t>โครงการก่อสร้างถนน คสล. หมู่ที่ 10 (บริเวณที่นางสภาพร  ศรีพรวรรณ)</t>
  </si>
  <si>
    <t>โครงการก่อสร้างถนน คสล. หมู่ที่ 1 (บริเวณที่นายเสถียร  บุตรพรม)</t>
  </si>
  <si>
    <t>โครงการถมดินบริเวณที่ดินสำหรับก่อสร้างอาคารสำนักงานเทศบาลตำบลชุมพร</t>
  </si>
  <si>
    <t>หมวดค่าที่ดินและสิ่งก่อสร้างจ่ายจากเงินรายรับ</t>
  </si>
  <si>
    <t>หมายเหตุ 2 หมวดค่าที่ดินและสิ่งก่อสร้าง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</si>
</sst>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87" formatCode="[$-1041E]0;\(0\);&quot;&quot;"/>
    <numFmt numFmtId="188" formatCode="[$-1041E]#,##0.00;\(#,##0.00\);&quot;-&quot;"/>
    <numFmt numFmtId="189" formatCode="[$-1041E]#,##0.00;\(#,##0.00\)"/>
    <numFmt numFmtId="190" formatCode="#,##0.00_ ;\-#,##0.00\ "/>
    <numFmt numFmtId="191" formatCode="_(* #,##0.00_);_(* \(#,##0.00\);_(* &quot;-&quot;??_);_(@_)"/>
    <numFmt numFmtId="192" formatCode="[$-41E]d\ mmmm\ yyyy"/>
    <numFmt numFmtId="193" formatCode="&quot;$&quot;#,##0.00_);[Red]\(&quot;$&quot;#,##0.00\)"/>
    <numFmt numFmtId="194" formatCode="&quot;$&quot;#,##0_);\(&quot;$&quot;#,##0\)"/>
  </numFmts>
  <fonts count="52" x14ac:knownFonts="1">
    <font>
      <sz val="11"/>
      <color rgb="FF000000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name val="Tahoma"/>
      <family val="2"/>
    </font>
    <font>
      <sz val="10"/>
      <color rgb="FF000000"/>
      <name val="TH Niramit AS"/>
    </font>
    <font>
      <sz val="16"/>
      <name val="TH Niramit AS"/>
    </font>
    <font>
      <b/>
      <sz val="16"/>
      <color rgb="FF000000"/>
      <name val="TH Niramit AS"/>
    </font>
    <font>
      <sz val="16"/>
      <color rgb="FF000000"/>
      <name val="TH Niramit AS"/>
    </font>
    <font>
      <b/>
      <u/>
      <sz val="16"/>
      <color rgb="FF000000"/>
      <name val="TH Niramit AS"/>
    </font>
    <font>
      <b/>
      <sz val="18"/>
      <color rgb="FF000000"/>
      <name val="TH Niramit AS"/>
    </font>
    <font>
      <sz val="18"/>
      <name val="TH Niramit AS"/>
    </font>
    <font>
      <b/>
      <sz val="14"/>
      <color rgb="FF000000"/>
      <name val="TH Niramit AS"/>
    </font>
    <font>
      <sz val="14"/>
      <name val="TH Niramit AS"/>
    </font>
    <font>
      <b/>
      <u val="double"/>
      <sz val="16"/>
      <color rgb="FF000000"/>
      <name val="TH Niramit AS"/>
    </font>
    <font>
      <u val="double"/>
      <sz val="16"/>
      <color rgb="FF000000"/>
      <name val="TH Niramit AS"/>
    </font>
    <font>
      <b/>
      <sz val="16"/>
      <name val="TH Niramit AS"/>
    </font>
    <font>
      <sz val="12"/>
      <color rgb="FF000000"/>
      <name val="TH Niramit AS"/>
    </font>
    <font>
      <sz val="15"/>
      <name val="TH Niramit AS"/>
    </font>
    <font>
      <b/>
      <sz val="15"/>
      <color rgb="FF000000"/>
      <name val="TH Niramit AS"/>
    </font>
    <font>
      <b/>
      <sz val="17"/>
      <color rgb="FF000000"/>
      <name val="TH Niramit AS"/>
    </font>
    <font>
      <sz val="17"/>
      <name val="TH Niramit AS"/>
    </font>
    <font>
      <sz val="14"/>
      <color rgb="FF000000"/>
      <name val="TH Niramit AS"/>
    </font>
    <font>
      <sz val="13"/>
      <color rgb="FF000000"/>
      <name val="TH Niramit AS"/>
    </font>
    <font>
      <sz val="11"/>
      <color rgb="FF000000"/>
      <name val="TH Niramit AS"/>
    </font>
    <font>
      <u/>
      <sz val="16"/>
      <color rgb="FF000000"/>
      <name val="TH Niramit AS"/>
    </font>
    <font>
      <sz val="9"/>
      <color rgb="FF000000"/>
      <name val="TH Niramit AS"/>
    </font>
    <font>
      <sz val="16"/>
      <color theme="1"/>
      <name val="TH Niramit AS"/>
    </font>
    <font>
      <b/>
      <sz val="15"/>
      <color theme="1"/>
      <name val="TH Niramit AS"/>
    </font>
    <font>
      <sz val="13"/>
      <name val="TH Niramit AS"/>
    </font>
    <font>
      <sz val="10"/>
      <color theme="1"/>
      <name val="TH Niramit AS"/>
    </font>
    <font>
      <b/>
      <sz val="14"/>
      <color theme="1"/>
      <name val="TH Niramit AS"/>
    </font>
    <font>
      <sz val="14"/>
      <color theme="1"/>
      <name val="TH Niramit AS"/>
    </font>
    <font>
      <sz val="13"/>
      <color theme="1"/>
      <name val="TH Niramit AS"/>
    </font>
    <font>
      <b/>
      <sz val="16"/>
      <color theme="1"/>
      <name val="TH Niramit AS"/>
    </font>
    <font>
      <b/>
      <sz val="17"/>
      <color theme="1"/>
      <name val="TH Niramit AS"/>
    </font>
    <font>
      <sz val="12"/>
      <color theme="1"/>
      <name val="TH Niramit AS"/>
    </font>
    <font>
      <sz val="9"/>
      <color theme="1"/>
      <name val="TH Niramit AS"/>
    </font>
    <font>
      <sz val="10"/>
      <name val="Arial"/>
      <family val="2"/>
    </font>
    <font>
      <sz val="10"/>
      <name val="Arial"/>
      <charset val="222"/>
    </font>
    <font>
      <sz val="11"/>
      <color indexed="8"/>
      <name val="Tahoma"/>
      <family val="2"/>
      <charset val="222"/>
    </font>
    <font>
      <sz val="14"/>
      <name val="Cordia New"/>
      <family val="2"/>
    </font>
    <font>
      <sz val="16"/>
      <name val="AngsanaUPC"/>
      <family val="1"/>
    </font>
    <font>
      <sz val="11"/>
      <color theme="1"/>
      <name val="Tahoma"/>
      <family val="2"/>
      <charset val="222"/>
    </font>
    <font>
      <b/>
      <sz val="18"/>
      <name val="TH Niramit AS"/>
    </font>
    <font>
      <b/>
      <sz val="17"/>
      <name val="TH Niramit AS"/>
    </font>
    <font>
      <b/>
      <sz val="12"/>
      <name val="TH Niramit AS"/>
    </font>
    <font>
      <b/>
      <sz val="16"/>
      <color indexed="10"/>
      <name val="TH Niramit AS"/>
    </font>
    <font>
      <b/>
      <sz val="13"/>
      <name val="TH Niramit AS"/>
    </font>
    <font>
      <sz val="17"/>
      <color theme="1"/>
      <name val="TH Niramit AS"/>
    </font>
    <font>
      <b/>
      <sz val="14"/>
      <name val="TH Niramit AS"/>
    </font>
    <font>
      <sz val="12"/>
      <name val="TH Niramit AS"/>
    </font>
    <font>
      <b/>
      <sz val="15"/>
      <name val="TH Niramit AS"/>
    </font>
  </fonts>
  <fills count="5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medium">
        <color rgb="FFA9A9A9"/>
      </top>
      <bottom style="double">
        <color rgb="FFA9A9A9"/>
      </bottom>
      <diagonal/>
    </border>
    <border>
      <left style="thin">
        <color rgb="FFFFFFFF"/>
      </left>
      <right style="thin">
        <color rgb="FFFFFFFF"/>
      </right>
      <top style="medium">
        <color rgb="FFA9A9A9"/>
      </top>
      <bottom style="double">
        <color rgb="FFA9A9A9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A9A9A9"/>
      </right>
      <top style="thin">
        <color rgb="FFA9A9A9"/>
      </top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/>
      <diagonal/>
    </border>
    <border>
      <left/>
      <right/>
      <top style="thin">
        <color rgb="FFA9A9A9"/>
      </top>
      <bottom/>
      <diagonal/>
    </border>
    <border>
      <left/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/>
      <top style="thin">
        <color rgb="FFA9A9A9"/>
      </top>
      <bottom style="thin">
        <color rgb="FF808080"/>
      </bottom>
      <diagonal/>
    </border>
    <border>
      <left/>
      <right style="thin">
        <color rgb="FFA9A9A9"/>
      </right>
      <top style="thin">
        <color rgb="FFA9A9A9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medium">
        <color rgb="FFA9A9A9"/>
      </top>
      <bottom style="double">
        <color rgb="FFA9A9A9"/>
      </bottom>
      <diagonal/>
    </border>
    <border>
      <left style="thin">
        <color rgb="FFFFFFFF"/>
      </left>
      <right/>
      <top style="thin">
        <color rgb="FFFFFFFF"/>
      </top>
      <bottom style="medium">
        <color rgb="FFA9A9A9"/>
      </bottom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A9A9A9"/>
      </top>
      <bottom style="thin">
        <color rgb="FFA9A9A9"/>
      </bottom>
      <diagonal/>
    </border>
    <border>
      <left style="thin">
        <color rgb="FFA9A9A9"/>
      </left>
      <right/>
      <top style="thin">
        <color rgb="FFA9A9A9"/>
      </top>
      <bottom style="thin">
        <color rgb="FFA9A9A9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70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7" fillId="0" borderId="0"/>
    <xf numFmtId="43" fontId="38" fillId="0" borderId="0" applyFont="0" applyFill="0" applyBorder="0" applyAlignment="0" applyProtection="0"/>
    <xf numFmtId="191" fontId="37" fillId="0" borderId="0" applyFont="0" applyFill="0" applyBorder="0" applyAlignment="0" applyProtection="0"/>
    <xf numFmtId="0" fontId="38" fillId="0" borderId="0"/>
    <xf numFmtId="0" fontId="37" fillId="0" borderId="0"/>
    <xf numFmtId="19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92" fontId="37" fillId="0" borderId="0" applyFont="0" applyFill="0" applyBorder="0" applyAlignment="0" applyProtection="0"/>
    <xf numFmtId="192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2" fontId="37" fillId="0" borderId="0" applyFont="0" applyFill="0" applyBorder="0" applyAlignment="0" applyProtection="0"/>
    <xf numFmtId="192" fontId="37" fillId="0" borderId="0" applyFont="0" applyFill="0" applyBorder="0" applyAlignment="0" applyProtection="0"/>
    <xf numFmtId="43" fontId="39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2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43" fontId="40" fillId="0" borderId="0" applyFont="0" applyFill="0" applyBorder="0" applyAlignment="0" applyProtection="0"/>
    <xf numFmtId="193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192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0" fillId="0" borderId="0"/>
    <xf numFmtId="43" fontId="38" fillId="0" borderId="0" applyFont="0" applyFill="0" applyBorder="0" applyAlignment="0" applyProtection="0"/>
    <xf numFmtId="194" fontId="3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1" fillId="0" borderId="0"/>
    <xf numFmtId="0" fontId="37" fillId="0" borderId="0"/>
    <xf numFmtId="0" fontId="42" fillId="0" borderId="0"/>
    <xf numFmtId="0" fontId="37" fillId="0" borderId="0"/>
    <xf numFmtId="0" fontId="37" fillId="0" borderId="0"/>
    <xf numFmtId="0" fontId="40" fillId="0" borderId="0"/>
    <xf numFmtId="0" fontId="37" fillId="0" borderId="0"/>
    <xf numFmtId="0" fontId="37" fillId="0" borderId="0"/>
    <xf numFmtId="0" fontId="37" fillId="0" borderId="0"/>
    <xf numFmtId="0" fontId="40" fillId="0" borderId="0"/>
    <xf numFmtId="0" fontId="40" fillId="0" borderId="0"/>
    <xf numFmtId="0" fontId="37" fillId="0" borderId="0"/>
    <xf numFmtId="0" fontId="37" fillId="0" borderId="0"/>
    <xf numFmtId="0" fontId="1" fillId="0" borderId="0"/>
    <xf numFmtId="43" fontId="1" fillId="0" borderId="0" applyFont="0" applyFill="0" applyBorder="0" applyAlignment="0" applyProtection="0"/>
  </cellStyleXfs>
  <cellXfs count="391">
    <xf numFmtId="0" fontId="3" fillId="0" borderId="0" xfId="0" applyFont="1" applyFill="1" applyBorder="1"/>
    <xf numFmtId="0" fontId="5" fillId="0" borderId="0" xfId="0" applyFont="1" applyFill="1" applyBorder="1"/>
    <xf numFmtId="0" fontId="7" fillId="0" borderId="0" xfId="0" applyNumberFormat="1" applyFont="1" applyFill="1" applyBorder="1" applyAlignment="1">
      <alignment wrapText="1" readingOrder="1"/>
    </xf>
    <xf numFmtId="188" fontId="8" fillId="0" borderId="0" xfId="0" applyNumberFormat="1" applyFont="1" applyFill="1" applyBorder="1" applyAlignment="1">
      <alignment vertical="center" wrapText="1" readingOrder="1"/>
    </xf>
    <xf numFmtId="0" fontId="5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 wrapText="1" readingOrder="1"/>
    </xf>
    <xf numFmtId="188" fontId="7" fillId="0" borderId="0" xfId="0" applyNumberFormat="1" applyFont="1" applyFill="1" applyBorder="1" applyAlignment="1">
      <alignment vertical="center" wrapText="1" readingOrder="1"/>
    </xf>
    <xf numFmtId="0" fontId="6" fillId="0" borderId="0" xfId="0" applyNumberFormat="1" applyFont="1" applyFill="1" applyBorder="1" applyAlignment="1">
      <alignment vertical="center" wrapText="1" readingOrder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7" fillId="0" borderId="0" xfId="0" applyNumberFormat="1" applyFont="1" applyFill="1" applyBorder="1" applyAlignment="1">
      <alignment horizontal="left" vertical="center" wrapText="1" readingOrder="1"/>
    </xf>
    <xf numFmtId="188" fontId="13" fillId="0" borderId="0" xfId="0" applyNumberFormat="1" applyFont="1" applyFill="1" applyBorder="1" applyAlignment="1">
      <alignment vertical="center" wrapText="1" readingOrder="1"/>
    </xf>
    <xf numFmtId="0" fontId="6" fillId="0" borderId="0" xfId="0" applyNumberFormat="1" applyFont="1" applyFill="1" applyBorder="1" applyAlignment="1">
      <alignment horizontal="left" vertical="center" wrapText="1" readingOrder="1"/>
    </xf>
    <xf numFmtId="0" fontId="14" fillId="0" borderId="0" xfId="0" applyNumberFormat="1" applyFont="1" applyFill="1" applyBorder="1" applyAlignment="1">
      <alignment vertical="center" wrapText="1" readingOrder="1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2" xfId="0" applyNumberFormat="1" applyFont="1" applyFill="1" applyBorder="1" applyAlignment="1">
      <alignment horizontal="left" vertical="center" wrapText="1" readingOrder="1"/>
    </xf>
    <xf numFmtId="0" fontId="7" fillId="0" borderId="3" xfId="0" applyNumberFormat="1" applyFont="1" applyFill="1" applyBorder="1" applyAlignment="1">
      <alignment vertical="center" wrapText="1" readingOrder="1"/>
    </xf>
    <xf numFmtId="0" fontId="7" fillId="0" borderId="3" xfId="0" applyNumberFormat="1" applyFont="1" applyFill="1" applyBorder="1" applyAlignment="1">
      <alignment vertical="center" wrapText="1" readingOrder="1"/>
    </xf>
    <xf numFmtId="0" fontId="15" fillId="0" borderId="0" xfId="0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center" vertical="center" wrapText="1" readingOrder="1"/>
    </xf>
    <xf numFmtId="0" fontId="7" fillId="0" borderId="0" xfId="0" applyNumberFormat="1" applyFont="1" applyFill="1" applyBorder="1" applyAlignment="1">
      <alignment horizontal="right" vertical="center" wrapText="1" readingOrder="1"/>
    </xf>
    <xf numFmtId="0" fontId="5" fillId="0" borderId="6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4" fontId="5" fillId="0" borderId="4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right" vertical="center" wrapText="1" readingOrder="1"/>
    </xf>
    <xf numFmtId="189" fontId="6" fillId="0" borderId="0" xfId="0" applyNumberFormat="1" applyFont="1" applyFill="1" applyBorder="1" applyAlignment="1">
      <alignment horizontal="right" vertical="center" wrapText="1" readingOrder="1"/>
    </xf>
    <xf numFmtId="0" fontId="6" fillId="0" borderId="2" xfId="0" applyNumberFormat="1" applyFont="1" applyFill="1" applyBorder="1" applyAlignment="1">
      <alignment vertical="center" wrapText="1" readingOrder="1"/>
    </xf>
    <xf numFmtId="0" fontId="6" fillId="0" borderId="17" xfId="0" applyNumberFormat="1" applyFont="1" applyFill="1" applyBorder="1" applyAlignment="1">
      <alignment vertical="center" wrapText="1" readingOrder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4" fontId="7" fillId="0" borderId="19" xfId="0" applyNumberFormat="1" applyFont="1" applyFill="1" applyBorder="1" applyAlignment="1">
      <alignment vertical="center" wrapText="1" readingOrder="1"/>
    </xf>
    <xf numFmtId="4" fontId="6" fillId="0" borderId="18" xfId="0" applyNumberFormat="1" applyFont="1" applyFill="1" applyBorder="1" applyAlignment="1">
      <alignment vertical="center" wrapText="1" readingOrder="1"/>
    </xf>
    <xf numFmtId="0" fontId="5" fillId="0" borderId="3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 wrapText="1" indent="7" readingOrder="1"/>
    </xf>
    <xf numFmtId="4" fontId="6" fillId="0" borderId="0" xfId="0" applyNumberFormat="1" applyFont="1" applyFill="1" applyBorder="1" applyAlignment="1">
      <alignment vertical="center" wrapText="1" readingOrder="1"/>
    </xf>
    <xf numFmtId="4" fontId="6" fillId="0" borderId="0" xfId="0" applyNumberFormat="1" applyFont="1" applyFill="1" applyBorder="1" applyAlignment="1">
      <alignment horizontal="right" vertical="center" wrapText="1" readingOrder="1"/>
    </xf>
    <xf numFmtId="4" fontId="5" fillId="0" borderId="0" xfId="0" applyNumberFormat="1" applyFont="1" applyFill="1" applyBorder="1" applyAlignment="1">
      <alignment vertical="center" wrapText="1"/>
    </xf>
    <xf numFmtId="0" fontId="16" fillId="0" borderId="14" xfId="0" applyNumberFormat="1" applyFont="1" applyFill="1" applyBorder="1" applyAlignment="1">
      <alignment vertical="top" wrapText="1" readingOrder="1"/>
    </xf>
    <xf numFmtId="0" fontId="17" fillId="0" borderId="0" xfId="0" applyFont="1" applyFill="1" applyBorder="1"/>
    <xf numFmtId="0" fontId="17" fillId="0" borderId="0" xfId="0" applyFont="1" applyFill="1" applyBorder="1"/>
    <xf numFmtId="0" fontId="11" fillId="2" borderId="14" xfId="0" applyNumberFormat="1" applyFont="1" applyFill="1" applyBorder="1" applyAlignment="1">
      <alignment horizontal="center" vertical="center" wrapText="1" readingOrder="1"/>
    </xf>
    <xf numFmtId="0" fontId="12" fillId="0" borderId="0" xfId="0" applyFont="1" applyFill="1" applyBorder="1"/>
    <xf numFmtId="0" fontId="22" fillId="0" borderId="14" xfId="0" applyNumberFormat="1" applyFont="1" applyFill="1" applyBorder="1" applyAlignment="1">
      <alignment vertical="top" wrapText="1" readingOrder="1"/>
    </xf>
    <xf numFmtId="0" fontId="22" fillId="0" borderId="22" xfId="0" applyNumberFormat="1" applyFont="1" applyFill="1" applyBorder="1" applyAlignment="1">
      <alignment horizontal="left" vertical="top" wrapText="1" readingOrder="1"/>
    </xf>
    <xf numFmtId="0" fontId="4" fillId="0" borderId="14" xfId="0" applyNumberFormat="1" applyFont="1" applyFill="1" applyBorder="1" applyAlignment="1">
      <alignment vertical="top" wrapText="1" readingOrder="1"/>
    </xf>
    <xf numFmtId="0" fontId="23" fillId="0" borderId="14" xfId="0" applyNumberFormat="1" applyFont="1" applyFill="1" applyBorder="1" applyAlignment="1">
      <alignment vertical="top" wrapText="1" readingOrder="1"/>
    </xf>
    <xf numFmtId="0" fontId="19" fillId="0" borderId="0" xfId="0" applyNumberFormat="1" applyFont="1" applyFill="1" applyBorder="1" applyAlignment="1">
      <alignment horizontal="center" vertical="top" wrapText="1" readingOrder="1"/>
    </xf>
    <xf numFmtId="0" fontId="20" fillId="0" borderId="0" xfId="0" applyFont="1" applyFill="1" applyBorder="1"/>
    <xf numFmtId="4" fontId="12" fillId="0" borderId="0" xfId="0" applyNumberFormat="1" applyFont="1" applyFill="1" applyBorder="1"/>
    <xf numFmtId="4" fontId="5" fillId="0" borderId="4" xfId="0" applyNumberFormat="1" applyFont="1" applyFill="1" applyBorder="1" applyAlignment="1">
      <alignment vertical="center" wrapText="1"/>
    </xf>
    <xf numFmtId="0" fontId="7" fillId="0" borderId="3" xfId="0" applyNumberFormat="1" applyFont="1" applyFill="1" applyBorder="1" applyAlignment="1">
      <alignment vertical="center" wrapText="1" readingOrder="1"/>
    </xf>
    <xf numFmtId="0" fontId="5" fillId="0" borderId="6" xfId="0" applyNumberFormat="1" applyFont="1" applyFill="1" applyBorder="1" applyAlignment="1">
      <alignment vertical="center" wrapText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vertical="center"/>
    </xf>
    <xf numFmtId="0" fontId="15" fillId="0" borderId="1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vertical="center" wrapText="1" readingOrder="1"/>
    </xf>
    <xf numFmtId="4" fontId="7" fillId="0" borderId="3" xfId="0" applyNumberFormat="1" applyFont="1" applyFill="1" applyBorder="1" applyAlignment="1">
      <alignment vertical="center" wrapText="1" readingOrder="1"/>
    </xf>
    <xf numFmtId="0" fontId="5" fillId="0" borderId="20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7" fillId="0" borderId="2" xfId="0" applyNumberFormat="1" applyFont="1" applyFill="1" applyBorder="1" applyAlignment="1">
      <alignment horizontal="right" vertical="center" wrapText="1" readingOrder="1"/>
    </xf>
    <xf numFmtId="0" fontId="5" fillId="0" borderId="20" xfId="0" applyNumberFormat="1" applyFont="1" applyFill="1" applyBorder="1" applyAlignment="1">
      <alignment vertical="center" wrapText="1"/>
    </xf>
    <xf numFmtId="188" fontId="6" fillId="0" borderId="28" xfId="0" applyNumberFormat="1" applyFont="1" applyFill="1" applyBorder="1" applyAlignment="1">
      <alignment vertical="center" wrapText="1" readingOrder="1"/>
    </xf>
    <xf numFmtId="0" fontId="8" fillId="0" borderId="0" xfId="0" applyNumberFormat="1" applyFont="1" applyFill="1" applyBorder="1" applyAlignment="1">
      <alignment vertical="center" wrapText="1" readingOrder="1"/>
    </xf>
    <xf numFmtId="0" fontId="7" fillId="0" borderId="30" xfId="0" applyNumberFormat="1" applyFont="1" applyFill="1" applyBorder="1" applyAlignment="1">
      <alignment vertical="center" wrapText="1" readingOrder="1"/>
    </xf>
    <xf numFmtId="0" fontId="25" fillId="0" borderId="14" xfId="0" applyNumberFormat="1" applyFont="1" applyFill="1" applyBorder="1" applyAlignment="1">
      <alignment vertical="top" wrapText="1" readingOrder="1"/>
    </xf>
    <xf numFmtId="4" fontId="5" fillId="0" borderId="0" xfId="0" applyNumberFormat="1" applyFont="1" applyFill="1" applyBorder="1" applyAlignment="1">
      <alignment vertical="center"/>
    </xf>
    <xf numFmtId="4" fontId="5" fillId="0" borderId="32" xfId="0" applyNumberFormat="1" applyFont="1" applyFill="1" applyBorder="1" applyAlignment="1">
      <alignment vertical="center"/>
    </xf>
    <xf numFmtId="0" fontId="26" fillId="0" borderId="0" xfId="1" applyFont="1"/>
    <xf numFmtId="43" fontId="26" fillId="0" borderId="0" xfId="1" applyNumberFormat="1" applyFont="1"/>
    <xf numFmtId="43" fontId="26" fillId="0" borderId="0" xfId="2" applyFont="1"/>
    <xf numFmtId="0" fontId="29" fillId="0" borderId="35" xfId="1" applyFont="1" applyBorder="1"/>
    <xf numFmtId="0" fontId="30" fillId="0" borderId="0" xfId="1" applyFont="1" applyAlignment="1">
      <alignment horizontal="center"/>
    </xf>
    <xf numFmtId="0" fontId="31" fillId="0" borderId="36" xfId="1" applyFont="1" applyBorder="1"/>
    <xf numFmtId="0" fontId="33" fillId="0" borderId="0" xfId="1" applyFont="1" applyAlignment="1">
      <alignment horizontal="center"/>
    </xf>
    <xf numFmtId="0" fontId="33" fillId="0" borderId="34" xfId="1" applyFont="1" applyBorder="1" applyAlignment="1">
      <alignment horizontal="center" vertical="center"/>
    </xf>
    <xf numFmtId="0" fontId="33" fillId="0" borderId="37" xfId="1" applyFont="1" applyBorder="1" applyAlignment="1">
      <alignment horizontal="center" vertical="center"/>
    </xf>
    <xf numFmtId="0" fontId="33" fillId="0" borderId="34" xfId="1" applyFont="1" applyBorder="1" applyAlignment="1">
      <alignment horizontal="center" vertical="center" wrapText="1"/>
    </xf>
    <xf numFmtId="0" fontId="33" fillId="0" borderId="0" xfId="1" applyFont="1"/>
    <xf numFmtId="0" fontId="30" fillId="0" borderId="0" xfId="1" applyFont="1" applyAlignment="1">
      <alignment horizontal="center" vertical="center"/>
    </xf>
    <xf numFmtId="0" fontId="26" fillId="0" borderId="0" xfId="1" applyFont="1" applyAlignment="1">
      <alignment vertical="center"/>
    </xf>
    <xf numFmtId="43" fontId="27" fillId="0" borderId="33" xfId="1" applyNumberFormat="1" applyFont="1" applyBorder="1"/>
    <xf numFmtId="43" fontId="33" fillId="0" borderId="33" xfId="1" applyNumberFormat="1" applyFont="1" applyBorder="1"/>
    <xf numFmtId="43" fontId="26" fillId="0" borderId="36" xfId="3" applyFont="1" applyBorder="1"/>
    <xf numFmtId="43" fontId="26" fillId="0" borderId="35" xfId="2" applyFont="1" applyBorder="1"/>
    <xf numFmtId="0" fontId="32" fillId="0" borderId="0" xfId="1" applyFont="1" applyBorder="1"/>
    <xf numFmtId="0" fontId="28" fillId="0" borderId="0" xfId="1" applyFont="1" applyBorder="1"/>
    <xf numFmtId="0" fontId="35" fillId="0" borderId="38" xfId="1" applyFont="1" applyBorder="1" applyAlignment="1">
      <alignment vertical="center" wrapText="1"/>
    </xf>
    <xf numFmtId="0" fontId="31" fillId="0" borderId="38" xfId="1" applyFont="1" applyBorder="1" applyAlignment="1">
      <alignment vertical="center"/>
    </xf>
    <xf numFmtId="0" fontId="32" fillId="0" borderId="38" xfId="1" applyFont="1" applyBorder="1" applyAlignment="1">
      <alignment vertical="center" wrapText="1"/>
    </xf>
    <xf numFmtId="190" fontId="26" fillId="0" borderId="38" xfId="3" applyNumberFormat="1" applyFont="1" applyBorder="1" applyAlignment="1">
      <alignment vertical="center"/>
    </xf>
    <xf numFmtId="0" fontId="35" fillId="0" borderId="39" xfId="1" applyFont="1" applyBorder="1" applyAlignment="1">
      <alignment vertical="center" wrapText="1"/>
    </xf>
    <xf numFmtId="2" fontId="36" fillId="0" borderId="39" xfId="1" applyNumberFormat="1" applyFont="1" applyBorder="1" applyAlignment="1">
      <alignment vertical="center" wrapText="1"/>
    </xf>
    <xf numFmtId="0" fontId="28" fillId="0" borderId="39" xfId="1" applyFont="1" applyBorder="1" applyAlignment="1">
      <alignment vertical="center" wrapText="1"/>
    </xf>
    <xf numFmtId="190" fontId="26" fillId="0" borderId="39" xfId="2" applyNumberFormat="1" applyFont="1" applyBorder="1" applyAlignment="1">
      <alignment vertical="center"/>
    </xf>
    <xf numFmtId="0" fontId="31" fillId="0" borderId="39" xfId="1" applyFont="1" applyBorder="1" applyAlignment="1">
      <alignment vertical="center"/>
    </xf>
    <xf numFmtId="2" fontId="35" fillId="0" borderId="39" xfId="1" applyNumberFormat="1" applyFont="1" applyBorder="1" applyAlignment="1">
      <alignment vertical="center" wrapText="1"/>
    </xf>
    <xf numFmtId="4" fontId="26" fillId="0" borderId="0" xfId="1" applyNumberFormat="1" applyFont="1" applyAlignment="1">
      <alignment vertical="center"/>
    </xf>
    <xf numFmtId="4" fontId="26" fillId="0" borderId="0" xfId="1" applyNumberFormat="1" applyFont="1"/>
    <xf numFmtId="4" fontId="26" fillId="0" borderId="0" xfId="1" applyNumberFormat="1" applyFont="1" applyAlignment="1">
      <alignment horizontal="right"/>
    </xf>
    <xf numFmtId="4" fontId="33" fillId="0" borderId="0" xfId="1" applyNumberFormat="1" applyFont="1" applyAlignment="1">
      <alignment horizontal="right"/>
    </xf>
    <xf numFmtId="4" fontId="30" fillId="0" borderId="0" xfId="1" applyNumberFormat="1" applyFont="1" applyAlignment="1">
      <alignment horizontal="right"/>
    </xf>
    <xf numFmtId="0" fontId="15" fillId="0" borderId="0" xfId="4" applyFont="1"/>
    <xf numFmtId="0" fontId="15" fillId="0" borderId="0" xfId="4" applyFont="1" applyBorder="1" applyAlignment="1">
      <alignment horizontal="left"/>
    </xf>
    <xf numFmtId="43" fontId="5" fillId="0" borderId="0" xfId="5" applyFont="1"/>
    <xf numFmtId="191" fontId="5" fillId="0" borderId="0" xfId="6" applyFont="1"/>
    <xf numFmtId="0" fontId="5" fillId="0" borderId="0" xfId="4" applyFont="1"/>
    <xf numFmtId="43" fontId="15" fillId="0" borderId="0" xfId="5" applyFont="1" applyAlignment="1">
      <alignment horizontal="right"/>
    </xf>
    <xf numFmtId="0" fontId="45" fillId="0" borderId="34" xfId="5" applyNumberFormat="1" applyFont="1" applyBorder="1" applyAlignment="1">
      <alignment horizontal="center" vertical="center" wrapText="1" shrinkToFit="1"/>
    </xf>
    <xf numFmtId="0" fontId="45" fillId="0" borderId="42" xfId="5" applyNumberFormat="1" applyFont="1" applyBorder="1" applyAlignment="1">
      <alignment horizontal="center" vertical="center" wrapText="1" shrinkToFit="1"/>
    </xf>
    <xf numFmtId="0" fontId="45" fillId="0" borderId="44" xfId="4" applyNumberFormat="1" applyFont="1" applyBorder="1" applyAlignment="1">
      <alignment horizontal="center"/>
    </xf>
    <xf numFmtId="0" fontId="45" fillId="0" borderId="36" xfId="5" applyNumberFormat="1" applyFont="1" applyBorder="1" applyAlignment="1">
      <alignment horizontal="center"/>
    </xf>
    <xf numFmtId="0" fontId="5" fillId="0" borderId="0" xfId="4" applyFont="1" applyBorder="1"/>
    <xf numFmtId="49" fontId="5" fillId="0" borderId="0" xfId="4" applyNumberFormat="1" applyFont="1" applyBorder="1" applyAlignment="1">
      <alignment horizontal="right"/>
    </xf>
    <xf numFmtId="43" fontId="5" fillId="0" borderId="0" xfId="5" applyFont="1" applyBorder="1"/>
    <xf numFmtId="191" fontId="5" fillId="0" borderId="0" xfId="6" applyFont="1" applyBorder="1"/>
    <xf numFmtId="4" fontId="5" fillId="0" borderId="0" xfId="4" applyNumberFormat="1" applyFont="1" applyBorder="1"/>
    <xf numFmtId="43" fontId="46" fillId="0" borderId="0" xfId="5" applyFont="1" applyFill="1" applyBorder="1" applyAlignment="1">
      <alignment vertical="center"/>
    </xf>
    <xf numFmtId="0" fontId="15" fillId="0" borderId="0" xfId="7" applyFont="1"/>
    <xf numFmtId="4" fontId="15" fillId="0" borderId="0" xfId="7" applyNumberFormat="1" applyFont="1"/>
    <xf numFmtId="49" fontId="15" fillId="0" borderId="0" xfId="7" applyNumberFormat="1" applyFont="1" applyAlignment="1">
      <alignment horizontal="center"/>
    </xf>
    <xf numFmtId="191" fontId="15" fillId="0" borderId="0" xfId="6" applyFont="1"/>
    <xf numFmtId="191" fontId="15" fillId="0" borderId="0" xfId="7" applyNumberFormat="1" applyFont="1"/>
    <xf numFmtId="0" fontId="5" fillId="0" borderId="0" xfId="7" applyFont="1"/>
    <xf numFmtId="4" fontId="5" fillId="0" borderId="0" xfId="7" applyNumberFormat="1" applyFont="1"/>
    <xf numFmtId="49" fontId="5" fillId="0" borderId="0" xfId="7" applyNumberFormat="1" applyFont="1" applyAlignment="1">
      <alignment horizontal="center"/>
    </xf>
    <xf numFmtId="49" fontId="5" fillId="0" borderId="0" xfId="4" applyNumberFormat="1" applyFont="1" applyAlignment="1">
      <alignment horizontal="right"/>
    </xf>
    <xf numFmtId="0" fontId="47" fillId="0" borderId="46" xfId="8" applyFont="1" applyBorder="1"/>
    <xf numFmtId="49" fontId="47" fillId="0" borderId="45" xfId="8" applyNumberFormat="1" applyFont="1" applyBorder="1" applyAlignment="1">
      <alignment horizontal="left"/>
    </xf>
    <xf numFmtId="0" fontId="47" fillId="0" borderId="45" xfId="8" applyFont="1" applyBorder="1"/>
    <xf numFmtId="0" fontId="47" fillId="0" borderId="36" xfId="8" applyFont="1" applyBorder="1"/>
    <xf numFmtId="191" fontId="28" fillId="0" borderId="36" xfId="9" applyFont="1" applyBorder="1"/>
    <xf numFmtId="191" fontId="28" fillId="0" borderId="46" xfId="9" applyFont="1" applyBorder="1"/>
    <xf numFmtId="0" fontId="28" fillId="0" borderId="45" xfId="8" applyFont="1" applyBorder="1"/>
    <xf numFmtId="0" fontId="28" fillId="0" borderId="44" xfId="8" applyFont="1" applyBorder="1"/>
    <xf numFmtId="0" fontId="28" fillId="0" borderId="0" xfId="4" applyFont="1"/>
    <xf numFmtId="0" fontId="28" fillId="0" borderId="43" xfId="8" applyFont="1" applyBorder="1"/>
    <xf numFmtId="49" fontId="28" fillId="0" borderId="0" xfId="8" applyNumberFormat="1" applyFont="1" applyBorder="1" applyAlignment="1">
      <alignment horizontal="left"/>
    </xf>
    <xf numFmtId="0" fontId="28" fillId="0" borderId="0" xfId="8" applyFont="1" applyBorder="1"/>
    <xf numFmtId="4" fontId="28" fillId="0" borderId="35" xfId="8" applyNumberFormat="1" applyFont="1" applyBorder="1"/>
    <xf numFmtId="191" fontId="28" fillId="0" borderId="35" xfId="9" applyFont="1" applyBorder="1" applyAlignment="1">
      <alignment horizontal="right"/>
    </xf>
    <xf numFmtId="49" fontId="28" fillId="0" borderId="43" xfId="8" applyNumberFormat="1" applyFont="1" applyBorder="1" applyAlignment="1">
      <alignment horizontal="center"/>
    </xf>
    <xf numFmtId="4" fontId="28" fillId="0" borderId="0" xfId="8" applyNumberFormat="1" applyFont="1" applyBorder="1"/>
    <xf numFmtId="4" fontId="28" fillId="0" borderId="42" xfId="8" applyNumberFormat="1" applyFont="1" applyBorder="1"/>
    <xf numFmtId="4" fontId="28" fillId="0" borderId="35" xfId="9" applyNumberFormat="1" applyFont="1" applyBorder="1" applyAlignment="1">
      <alignment horizontal="right"/>
    </xf>
    <xf numFmtId="0" fontId="28" fillId="0" borderId="42" xfId="8" applyFont="1" applyBorder="1"/>
    <xf numFmtId="4" fontId="28" fillId="0" borderId="35" xfId="8" applyNumberFormat="1" applyFont="1" applyBorder="1" applyAlignment="1">
      <alignment horizontal="right"/>
    </xf>
    <xf numFmtId="0" fontId="28" fillId="0" borderId="42" xfId="4" applyFont="1" applyBorder="1"/>
    <xf numFmtId="4" fontId="28" fillId="0" borderId="35" xfId="4" applyNumberFormat="1" applyFont="1" applyBorder="1"/>
    <xf numFmtId="191" fontId="28" fillId="0" borderId="35" xfId="8" applyNumberFormat="1" applyFont="1" applyBorder="1" applyAlignment="1">
      <alignment horizontal="right"/>
    </xf>
    <xf numFmtId="0" fontId="47" fillId="0" borderId="43" xfId="8" applyFont="1" applyBorder="1"/>
    <xf numFmtId="49" fontId="47" fillId="0" borderId="0" xfId="8" applyNumberFormat="1" applyFont="1" applyBorder="1" applyAlignment="1">
      <alignment horizontal="left"/>
    </xf>
    <xf numFmtId="0" fontId="28" fillId="0" borderId="35" xfId="8" applyFont="1" applyBorder="1"/>
    <xf numFmtId="0" fontId="28" fillId="0" borderId="35" xfId="8" applyFont="1" applyBorder="1" applyAlignment="1">
      <alignment horizontal="right"/>
    </xf>
    <xf numFmtId="49" fontId="28" fillId="0" borderId="0" xfId="8" applyNumberFormat="1" applyFont="1" applyBorder="1"/>
    <xf numFmtId="191" fontId="28" fillId="0" borderId="43" xfId="9" applyFont="1" applyBorder="1"/>
    <xf numFmtId="191" fontId="28" fillId="0" borderId="35" xfId="9" applyFont="1" applyBorder="1"/>
    <xf numFmtId="0" fontId="47" fillId="0" borderId="0" xfId="8" applyFont="1" applyBorder="1"/>
    <xf numFmtId="0" fontId="47" fillId="0" borderId="35" xfId="8" applyFont="1" applyBorder="1"/>
    <xf numFmtId="43" fontId="28" fillId="0" borderId="35" xfId="5" applyFont="1" applyBorder="1"/>
    <xf numFmtId="191" fontId="28" fillId="0" borderId="43" xfId="6" applyFont="1" applyBorder="1"/>
    <xf numFmtId="4" fontId="28" fillId="0" borderId="0" xfId="4" applyNumberFormat="1" applyFont="1" applyBorder="1"/>
    <xf numFmtId="4" fontId="28" fillId="0" borderId="42" xfId="4" applyNumberFormat="1" applyFont="1" applyBorder="1"/>
    <xf numFmtId="4" fontId="47" fillId="0" borderId="33" xfId="4" applyNumberFormat="1" applyFont="1" applyBorder="1" applyAlignment="1">
      <alignment horizontal="center"/>
    </xf>
    <xf numFmtId="43" fontId="47" fillId="0" borderId="33" xfId="5" applyFont="1" applyBorder="1"/>
    <xf numFmtId="191" fontId="47" fillId="0" borderId="41" xfId="6" applyFont="1" applyBorder="1"/>
    <xf numFmtId="4" fontId="28" fillId="0" borderId="32" xfId="4" applyNumberFormat="1" applyFont="1" applyBorder="1"/>
    <xf numFmtId="4" fontId="28" fillId="0" borderId="40" xfId="4" applyNumberFormat="1" applyFont="1" applyBorder="1"/>
    <xf numFmtId="4" fontId="47" fillId="0" borderId="33" xfId="4" applyNumberFormat="1" applyFont="1" applyBorder="1"/>
    <xf numFmtId="0" fontId="5" fillId="0" borderId="0" xfId="68" applyFont="1"/>
    <xf numFmtId="0" fontId="5" fillId="0" borderId="0" xfId="68" applyFont="1" applyBorder="1" applyAlignment="1">
      <alignment vertical="center"/>
    </xf>
    <xf numFmtId="43" fontId="5" fillId="0" borderId="0" xfId="69" applyFont="1" applyBorder="1" applyAlignment="1">
      <alignment vertical="center"/>
    </xf>
    <xf numFmtId="0" fontId="15" fillId="0" borderId="0" xfId="68" applyFont="1" applyFill="1" applyBorder="1" applyAlignment="1">
      <alignment horizontal="left" vertical="center"/>
    </xf>
    <xf numFmtId="0" fontId="15" fillId="0" borderId="0" xfId="68" applyFont="1" applyFill="1" applyBorder="1" applyAlignment="1">
      <alignment horizontal="center" vertical="center"/>
    </xf>
    <xf numFmtId="0" fontId="20" fillId="0" borderId="0" xfId="68" applyFont="1"/>
    <xf numFmtId="0" fontId="48" fillId="0" borderId="0" xfId="68" applyFont="1" applyFill="1" applyBorder="1" applyAlignment="1">
      <alignment vertical="center"/>
    </xf>
    <xf numFmtId="0" fontId="20" fillId="0" borderId="0" xfId="68" applyFont="1" applyFill="1" applyBorder="1" applyAlignment="1" applyProtection="1">
      <alignment vertical="center"/>
    </xf>
    <xf numFmtId="0" fontId="44" fillId="0" borderId="0" xfId="68" applyFont="1"/>
    <xf numFmtId="0" fontId="43" fillId="0" borderId="0" xfId="68" applyFont="1" applyBorder="1" applyAlignment="1"/>
    <xf numFmtId="0" fontId="43" fillId="0" borderId="0" xfId="68" applyFont="1" applyBorder="1" applyAlignment="1">
      <alignment horizontal="center" vertical="center"/>
    </xf>
    <xf numFmtId="0" fontId="43" fillId="0" borderId="0" xfId="68" applyFont="1" applyAlignment="1"/>
    <xf numFmtId="0" fontId="5" fillId="0" borderId="0" xfId="68" applyFont="1" applyAlignment="1"/>
    <xf numFmtId="0" fontId="5" fillId="0" borderId="0" xfId="0" applyFont="1" applyFill="1" applyBorder="1" applyAlignment="1">
      <alignment vertical="center"/>
    </xf>
    <xf numFmtId="43" fontId="12" fillId="0" borderId="0" xfId="45" applyFont="1" applyAlignment="1">
      <alignment vertical="center"/>
    </xf>
    <xf numFmtId="0" fontId="12" fillId="0" borderId="0" xfId="67" applyFont="1" applyAlignment="1">
      <alignment vertical="center"/>
    </xf>
    <xf numFmtId="0" fontId="47" fillId="0" borderId="0" xfId="67" applyFont="1" applyAlignment="1">
      <alignment horizontal="left" vertical="center"/>
    </xf>
    <xf numFmtId="43" fontId="47" fillId="0" borderId="0" xfId="45" applyFont="1" applyBorder="1" applyAlignment="1">
      <alignment horizontal="right" vertical="center"/>
    </xf>
    <xf numFmtId="43" fontId="28" fillId="0" borderId="0" xfId="45" applyFont="1" applyAlignment="1">
      <alignment vertical="center"/>
    </xf>
    <xf numFmtId="0" fontId="28" fillId="0" borderId="0" xfId="67" applyFont="1" applyAlignment="1">
      <alignment vertical="center"/>
    </xf>
    <xf numFmtId="0" fontId="28" fillId="0" borderId="0" xfId="67" applyFont="1" applyAlignment="1">
      <alignment horizontal="center"/>
    </xf>
    <xf numFmtId="0" fontId="47" fillId="0" borderId="0" xfId="67" applyFont="1" applyAlignment="1">
      <alignment horizontal="left"/>
    </xf>
    <xf numFmtId="0" fontId="28" fillId="0" borderId="0" xfId="67" applyFont="1" applyAlignment="1">
      <alignment horizontal="left"/>
    </xf>
    <xf numFmtId="43" fontId="28" fillId="0" borderId="0" xfId="45" applyFont="1"/>
    <xf numFmtId="0" fontId="28" fillId="0" borderId="0" xfId="67" applyFont="1"/>
    <xf numFmtId="43" fontId="47" fillId="0" borderId="0" xfId="45" applyFont="1"/>
    <xf numFmtId="0" fontId="47" fillId="0" borderId="0" xfId="67" applyFont="1"/>
    <xf numFmtId="43" fontId="47" fillId="0" borderId="0" xfId="45" applyFont="1" applyBorder="1" applyAlignment="1">
      <alignment horizontal="right"/>
    </xf>
    <xf numFmtId="0" fontId="28" fillId="4" borderId="0" xfId="66" applyFont="1" applyFill="1" applyAlignment="1">
      <alignment horizontal="left"/>
    </xf>
    <xf numFmtId="0" fontId="47" fillId="4" borderId="0" xfId="66" applyFont="1" applyFill="1" applyAlignment="1">
      <alignment horizontal="left"/>
    </xf>
    <xf numFmtId="0" fontId="28" fillId="0" borderId="0" xfId="67" applyFont="1" applyBorder="1"/>
    <xf numFmtId="43" fontId="28" fillId="0" borderId="0" xfId="45" applyFont="1" applyBorder="1" applyAlignment="1">
      <alignment horizontal="left"/>
    </xf>
    <xf numFmtId="0" fontId="50" fillId="0" borderId="0" xfId="67" applyFont="1"/>
    <xf numFmtId="0" fontId="50" fillId="0" borderId="0" xfId="67" applyFont="1" applyAlignment="1">
      <alignment horizontal="left"/>
    </xf>
    <xf numFmtId="43" fontId="50" fillId="0" borderId="0" xfId="45" applyFont="1" applyBorder="1" applyAlignment="1">
      <alignment horizontal="left"/>
    </xf>
    <xf numFmtId="43" fontId="50" fillId="0" borderId="0" xfId="45" applyFont="1"/>
    <xf numFmtId="0" fontId="50" fillId="0" borderId="0" xfId="67" applyFont="1" applyBorder="1"/>
    <xf numFmtId="0" fontId="5" fillId="0" borderId="0" xfId="67" applyFont="1" applyAlignment="1">
      <alignment horizontal="left"/>
    </xf>
    <xf numFmtId="0" fontId="5" fillId="0" borderId="0" xfId="67" applyFont="1"/>
    <xf numFmtId="43" fontId="5" fillId="0" borderId="0" xfId="45" applyFont="1" applyBorder="1" applyAlignment="1">
      <alignment horizontal="left"/>
    </xf>
    <xf numFmtId="43" fontId="5" fillId="0" borderId="0" xfId="45" applyFont="1"/>
    <xf numFmtId="0" fontId="5" fillId="0" borderId="0" xfId="67" applyFont="1" applyBorder="1"/>
    <xf numFmtId="0" fontId="51" fillId="0" borderId="0" xfId="66" applyFont="1"/>
    <xf numFmtId="0" fontId="28" fillId="0" borderId="0" xfId="67" applyFont="1" applyAlignment="1">
      <alignment horizontal="center" vertical="center"/>
    </xf>
    <xf numFmtId="0" fontId="28" fillId="0" borderId="0" xfId="67" applyFont="1" applyAlignment="1">
      <alignment horizontal="left" vertical="center"/>
    </xf>
    <xf numFmtId="43" fontId="28" fillId="0" borderId="0" xfId="45" applyFont="1" applyBorder="1" applyAlignment="1">
      <alignment horizontal="right" vertical="center"/>
    </xf>
    <xf numFmtId="43" fontId="47" fillId="0" borderId="49" xfId="45" applyFont="1" applyBorder="1" applyAlignment="1">
      <alignment horizontal="right" vertical="center"/>
    </xf>
    <xf numFmtId="191" fontId="28" fillId="0" borderId="0" xfId="42" applyNumberFormat="1" applyFont="1" applyAlignment="1">
      <alignment vertical="center"/>
    </xf>
    <xf numFmtId="0" fontId="28" fillId="0" borderId="0" xfId="66" applyFont="1" applyAlignment="1">
      <alignment horizontal="left" vertical="center"/>
    </xf>
    <xf numFmtId="0" fontId="47" fillId="0" borderId="0" xfId="66" applyFont="1" applyAlignment="1">
      <alignment horizontal="left" vertical="center"/>
    </xf>
    <xf numFmtId="191" fontId="47" fillId="0" borderId="49" xfId="42" applyNumberFormat="1" applyFont="1" applyBorder="1" applyAlignment="1">
      <alignment vertical="center"/>
    </xf>
    <xf numFmtId="0" fontId="47" fillId="0" borderId="0" xfId="67" applyFont="1" applyAlignment="1">
      <alignment vertical="center"/>
    </xf>
    <xf numFmtId="43" fontId="28" fillId="0" borderId="0" xfId="45" applyFont="1" applyBorder="1" applyAlignment="1">
      <alignment horizontal="left" vertical="center"/>
    </xf>
    <xf numFmtId="43" fontId="47" fillId="0" borderId="49" xfId="45" applyFont="1" applyBorder="1" applyAlignment="1">
      <alignment horizontal="left" vertical="center"/>
    </xf>
    <xf numFmtId="0" fontId="47" fillId="0" borderId="0" xfId="65" applyFont="1" applyAlignment="1">
      <alignment vertical="center"/>
    </xf>
    <xf numFmtId="0" fontId="47" fillId="0" borderId="0" xfId="66" applyFont="1" applyAlignment="1">
      <alignment vertical="center"/>
    </xf>
    <xf numFmtId="43" fontId="47" fillId="0" borderId="49" xfId="10" applyFont="1" applyBorder="1" applyAlignment="1">
      <alignment horizontal="right" vertical="center"/>
    </xf>
    <xf numFmtId="0" fontId="47" fillId="0" borderId="0" xfId="67" applyFont="1" applyBorder="1" applyAlignment="1">
      <alignment horizontal="left" vertical="center"/>
    </xf>
    <xf numFmtId="43" fontId="47" fillId="0" borderId="0" xfId="10" applyFont="1" applyBorder="1" applyAlignment="1">
      <alignment horizontal="right" vertical="center"/>
    </xf>
    <xf numFmtId="0" fontId="28" fillId="0" borderId="0" xfId="67" applyFont="1" applyBorder="1" applyAlignment="1">
      <alignment horizontal="left" vertical="center"/>
    </xf>
    <xf numFmtId="43" fontId="28" fillId="0" borderId="0" xfId="10" applyFont="1" applyBorder="1" applyAlignment="1">
      <alignment horizontal="right" vertical="center"/>
    </xf>
    <xf numFmtId="0" fontId="28" fillId="0" borderId="0" xfId="67" applyFont="1" applyBorder="1" applyAlignment="1">
      <alignment horizontal="center" vertical="center"/>
    </xf>
    <xf numFmtId="191" fontId="28" fillId="0" borderId="0" xfId="42" applyNumberFormat="1" applyFont="1" applyFill="1" applyBorder="1" applyAlignment="1">
      <alignment horizontal="center" vertical="center"/>
    </xf>
    <xf numFmtId="0" fontId="47" fillId="0" borderId="0" xfId="56" applyFont="1" applyFill="1" applyBorder="1" applyAlignment="1">
      <alignment horizontal="left" vertical="center" shrinkToFit="1"/>
    </xf>
    <xf numFmtId="0" fontId="28" fillId="0" borderId="0" xfId="56" applyFont="1" applyFill="1" applyBorder="1" applyAlignment="1">
      <alignment horizontal="left" vertical="center" shrinkToFit="1"/>
    </xf>
    <xf numFmtId="43" fontId="47" fillId="0" borderId="50" xfId="10" applyFont="1" applyBorder="1" applyAlignment="1">
      <alignment horizontal="right" vertical="center"/>
    </xf>
    <xf numFmtId="0" fontId="5" fillId="0" borderId="0" xfId="67" applyFont="1" applyAlignment="1">
      <alignment vertical="center"/>
    </xf>
    <xf numFmtId="0" fontId="5" fillId="0" borderId="0" xfId="67" applyFont="1" applyAlignment="1">
      <alignment horizontal="left" vertical="center"/>
    </xf>
    <xf numFmtId="43" fontId="5" fillId="0" borderId="0" xfId="10" applyFont="1" applyBorder="1" applyAlignment="1">
      <alignment horizontal="left" vertical="center"/>
    </xf>
    <xf numFmtId="43" fontId="5" fillId="0" borderId="0" xfId="45" applyFont="1" applyAlignment="1">
      <alignment vertical="center"/>
    </xf>
    <xf numFmtId="0" fontId="6" fillId="0" borderId="0" xfId="0" applyNumberFormat="1" applyFont="1" applyFill="1" applyBorder="1" applyAlignment="1">
      <alignment vertical="center" wrapText="1" readingOrder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7" fillId="0" borderId="0" xfId="0" applyNumberFormat="1" applyFont="1" applyFill="1" applyBorder="1" applyAlignment="1">
      <alignment vertical="center" wrapText="1" readingOrder="1"/>
    </xf>
    <xf numFmtId="187" fontId="7" fillId="0" borderId="0" xfId="0" applyNumberFormat="1" applyFont="1" applyFill="1" applyBorder="1" applyAlignment="1">
      <alignment horizontal="center" vertical="center" wrapText="1" readingOrder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0" applyNumberFormat="1" applyFont="1" applyFill="1" applyBorder="1" applyAlignment="1">
      <alignment horizontal="left" vertical="center" wrapText="1" readingOrder="1"/>
    </xf>
    <xf numFmtId="0" fontId="9" fillId="0" borderId="0" xfId="0" applyNumberFormat="1" applyFont="1" applyFill="1" applyBorder="1" applyAlignment="1">
      <alignment horizontal="center" vertical="center" wrapText="1" readingOrder="1"/>
    </xf>
    <xf numFmtId="0" fontId="7" fillId="0" borderId="0" xfId="0" applyNumberFormat="1" applyFont="1" applyFill="1" applyBorder="1" applyAlignment="1">
      <alignment wrapText="1" readingOrder="1"/>
    </xf>
    <xf numFmtId="0" fontId="43" fillId="0" borderId="0" xfId="68" applyFont="1" applyAlignment="1">
      <alignment horizontal="center" vertical="center"/>
    </xf>
    <xf numFmtId="0" fontId="43" fillId="0" borderId="0" xfId="68" applyFont="1" applyBorder="1" applyAlignment="1">
      <alignment horizontal="center" vertical="center"/>
    </xf>
    <xf numFmtId="0" fontId="47" fillId="0" borderId="41" xfId="4" applyFont="1" applyBorder="1" applyAlignment="1">
      <alignment horizontal="center"/>
    </xf>
    <xf numFmtId="0" fontId="47" fillId="0" borderId="32" xfId="4" applyFont="1" applyBorder="1" applyAlignment="1">
      <alignment horizontal="center"/>
    </xf>
    <xf numFmtId="43" fontId="45" fillId="0" borderId="46" xfId="5" applyFont="1" applyBorder="1" applyAlignment="1">
      <alignment horizontal="center" vertical="center" wrapText="1" shrinkToFit="1"/>
    </xf>
    <xf numFmtId="43" fontId="45" fillId="0" borderId="44" xfId="5" applyFont="1" applyBorder="1" applyAlignment="1">
      <alignment horizontal="center" vertical="center" wrapText="1" shrinkToFit="1"/>
    </xf>
    <xf numFmtId="43" fontId="45" fillId="0" borderId="41" xfId="5" applyFont="1" applyBorder="1" applyAlignment="1">
      <alignment horizontal="center" vertical="center" wrapText="1" shrinkToFit="1"/>
    </xf>
    <xf numFmtId="43" fontId="45" fillId="0" borderId="40" xfId="5" applyFont="1" applyBorder="1" applyAlignment="1">
      <alignment horizontal="center" vertical="center" wrapText="1" shrinkToFit="1"/>
    </xf>
    <xf numFmtId="43" fontId="45" fillId="0" borderId="47" xfId="5" applyFont="1" applyBorder="1" applyAlignment="1">
      <alignment horizontal="center"/>
    </xf>
    <xf numFmtId="43" fontId="45" fillId="0" borderId="37" xfId="5" applyFont="1" applyBorder="1" applyAlignment="1">
      <alignment horizontal="center"/>
    </xf>
    <xf numFmtId="0" fontId="43" fillId="0" borderId="0" xfId="4" applyFont="1" applyAlignment="1">
      <alignment horizontal="center"/>
    </xf>
    <xf numFmtId="0" fontId="44" fillId="0" borderId="0" xfId="4" applyFont="1" applyAlignment="1">
      <alignment horizontal="center"/>
    </xf>
    <xf numFmtId="0" fontId="15" fillId="0" borderId="0" xfId="4" applyFont="1" applyAlignment="1">
      <alignment horizontal="center"/>
    </xf>
    <xf numFmtId="0" fontId="15" fillId="0" borderId="32" xfId="4" applyFont="1" applyBorder="1" applyAlignment="1">
      <alignment horizontal="left"/>
    </xf>
    <xf numFmtId="0" fontId="45" fillId="0" borderId="47" xfId="4" applyFont="1" applyBorder="1" applyAlignment="1">
      <alignment horizontal="center"/>
    </xf>
    <xf numFmtId="0" fontId="45" fillId="0" borderId="48" xfId="4" applyFont="1" applyBorder="1" applyAlignment="1">
      <alignment horizontal="center"/>
    </xf>
    <xf numFmtId="0" fontId="45" fillId="0" borderId="37" xfId="4" applyFont="1" applyBorder="1" applyAlignment="1">
      <alignment horizontal="center"/>
    </xf>
    <xf numFmtId="0" fontId="45" fillId="0" borderId="46" xfId="4" applyFont="1" applyBorder="1" applyAlignment="1">
      <alignment horizontal="center" vertical="center" wrapText="1" shrinkToFit="1"/>
    </xf>
    <xf numFmtId="0" fontId="45" fillId="0" borderId="45" xfId="4" applyFont="1" applyBorder="1" applyAlignment="1">
      <alignment horizontal="center" vertical="center" wrapText="1" shrinkToFit="1"/>
    </xf>
    <xf numFmtId="0" fontId="45" fillId="0" borderId="44" xfId="4" applyFont="1" applyBorder="1" applyAlignment="1">
      <alignment horizontal="center" vertical="center" wrapText="1" shrinkToFit="1"/>
    </xf>
    <xf numFmtId="0" fontId="45" fillId="0" borderId="43" xfId="4" applyFont="1" applyBorder="1" applyAlignment="1">
      <alignment horizontal="center" vertical="center" wrapText="1" shrinkToFit="1"/>
    </xf>
    <xf numFmtId="0" fontId="45" fillId="0" borderId="0" xfId="4" applyFont="1" applyBorder="1" applyAlignment="1">
      <alignment horizontal="center" vertical="center" wrapText="1" shrinkToFit="1"/>
    </xf>
    <xf numFmtId="0" fontId="45" fillId="0" borderId="42" xfId="4" applyFont="1" applyBorder="1" applyAlignment="1">
      <alignment horizontal="center" vertical="center" wrapText="1" shrinkToFit="1"/>
    </xf>
    <xf numFmtId="0" fontId="45" fillId="0" borderId="41" xfId="4" applyFont="1" applyBorder="1" applyAlignment="1">
      <alignment horizontal="center" vertical="center" wrapText="1" shrinkToFit="1"/>
    </xf>
    <xf numFmtId="0" fontId="45" fillId="0" borderId="32" xfId="4" applyFont="1" applyBorder="1" applyAlignment="1">
      <alignment horizontal="center" vertical="center" wrapText="1" shrinkToFit="1"/>
    </xf>
    <xf numFmtId="0" fontId="45" fillId="0" borderId="40" xfId="4" applyFont="1" applyBorder="1" applyAlignment="1">
      <alignment horizontal="center" vertical="center" wrapText="1" shrinkToFit="1"/>
    </xf>
    <xf numFmtId="0" fontId="45" fillId="0" borderId="46" xfId="4" applyFont="1" applyBorder="1" applyAlignment="1">
      <alignment horizontal="center" vertical="center"/>
    </xf>
    <xf numFmtId="0" fontId="45" fillId="0" borderId="45" xfId="4" applyFont="1" applyBorder="1" applyAlignment="1">
      <alignment horizontal="center" vertical="center"/>
    </xf>
    <xf numFmtId="0" fontId="45" fillId="0" borderId="44" xfId="4" applyFont="1" applyBorder="1" applyAlignment="1">
      <alignment horizontal="center" vertical="center"/>
    </xf>
    <xf numFmtId="0" fontId="45" fillId="0" borderId="41" xfId="4" applyFont="1" applyBorder="1" applyAlignment="1">
      <alignment horizontal="center" vertical="center"/>
    </xf>
    <xf numFmtId="0" fontId="45" fillId="0" borderId="32" xfId="4" applyFont="1" applyBorder="1" applyAlignment="1">
      <alignment horizontal="center" vertical="center"/>
    </xf>
    <xf numFmtId="0" fontId="45" fillId="0" borderId="40" xfId="4" applyFont="1" applyBorder="1" applyAlignment="1">
      <alignment horizontal="center" vertical="center"/>
    </xf>
    <xf numFmtId="188" fontId="7" fillId="0" borderId="3" xfId="0" applyNumberFormat="1" applyFont="1" applyFill="1" applyBorder="1" applyAlignment="1">
      <alignment horizontal="right" vertical="center" wrapText="1" readingOrder="1"/>
    </xf>
    <xf numFmtId="0" fontId="5" fillId="0" borderId="6" xfId="0" applyNumberFormat="1" applyFont="1" applyFill="1" applyBorder="1" applyAlignment="1">
      <alignment vertical="center" wrapText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0" fontId="15" fillId="0" borderId="6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right" vertical="center" wrapText="1" readingOrder="1"/>
    </xf>
    <xf numFmtId="0" fontId="7" fillId="0" borderId="0" xfId="0" applyNumberFormat="1" applyFont="1" applyFill="1" applyBorder="1" applyAlignment="1">
      <alignment horizontal="left" vertical="center" wrapText="1" readingOrder="1"/>
    </xf>
    <xf numFmtId="0" fontId="5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right" vertical="center" wrapText="1" readingOrder="1"/>
    </xf>
    <xf numFmtId="0" fontId="10" fillId="0" borderId="0" xfId="0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 wrapText="1" readingOrder="1"/>
    </xf>
    <xf numFmtId="0" fontId="5" fillId="0" borderId="1" xfId="0" applyNumberFormat="1" applyFont="1" applyFill="1" applyBorder="1" applyAlignment="1">
      <alignment vertical="center" wrapText="1"/>
    </xf>
    <xf numFmtId="0" fontId="7" fillId="0" borderId="3" xfId="0" applyNumberFormat="1" applyFont="1" applyFill="1" applyBorder="1" applyAlignment="1">
      <alignment vertical="center" wrapText="1" readingOrder="1"/>
    </xf>
    <xf numFmtId="0" fontId="6" fillId="0" borderId="2" xfId="0" applyNumberFormat="1" applyFont="1" applyFill="1" applyBorder="1" applyAlignment="1">
      <alignment horizontal="left" vertical="center" wrapText="1" readingOrder="1"/>
    </xf>
    <xf numFmtId="188" fontId="6" fillId="0" borderId="5" xfId="0" applyNumberFormat="1" applyFont="1" applyFill="1" applyBorder="1" applyAlignment="1">
      <alignment horizontal="right" vertical="center" wrapText="1" readingOrder="1"/>
    </xf>
    <xf numFmtId="0" fontId="5" fillId="0" borderId="4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right" vertical="center" wrapText="1" readingOrder="1"/>
    </xf>
    <xf numFmtId="4" fontId="6" fillId="0" borderId="5" xfId="0" applyNumberFormat="1" applyFont="1" applyFill="1" applyBorder="1" applyAlignment="1">
      <alignment horizontal="right" vertical="center" wrapText="1" readingOrder="1"/>
    </xf>
    <xf numFmtId="4" fontId="5" fillId="0" borderId="4" xfId="0" applyNumberFormat="1" applyFont="1" applyFill="1" applyBorder="1" applyAlignment="1">
      <alignment vertical="center" wrapText="1"/>
    </xf>
    <xf numFmtId="4" fontId="7" fillId="0" borderId="3" xfId="0" applyNumberFormat="1" applyFont="1" applyFill="1" applyBorder="1" applyAlignment="1">
      <alignment horizontal="right" vertical="center" wrapText="1" readingOrder="1"/>
    </xf>
    <xf numFmtId="4" fontId="5" fillId="0" borderId="6" xfId="0" applyNumberFormat="1" applyFont="1" applyFill="1" applyBorder="1" applyAlignment="1">
      <alignment vertical="center" wrapText="1"/>
    </xf>
    <xf numFmtId="189" fontId="6" fillId="0" borderId="8" xfId="0" applyNumberFormat="1" applyFont="1" applyFill="1" applyBorder="1" applyAlignment="1">
      <alignment horizontal="right" vertical="center" wrapText="1" readingOrder="1"/>
    </xf>
    <xf numFmtId="0" fontId="5" fillId="0" borderId="7" xfId="0" applyNumberFormat="1" applyFont="1" applyFill="1" applyBorder="1" applyAlignment="1">
      <alignment vertical="center" wrapText="1"/>
    </xf>
    <xf numFmtId="0" fontId="7" fillId="0" borderId="8" xfId="0" applyNumberFormat="1" applyFont="1" applyFill="1" applyBorder="1" applyAlignment="1">
      <alignment vertical="center" wrapText="1" readingOrder="1"/>
    </xf>
    <xf numFmtId="0" fontId="5" fillId="0" borderId="9" xfId="0" applyNumberFormat="1" applyFont="1" applyFill="1" applyBorder="1" applyAlignment="1">
      <alignment vertical="center" wrapText="1"/>
    </xf>
    <xf numFmtId="189" fontId="7" fillId="0" borderId="8" xfId="0" applyNumberFormat="1" applyFont="1" applyFill="1" applyBorder="1" applyAlignment="1">
      <alignment horizontal="right" vertical="center" wrapText="1" readingOrder="1"/>
    </xf>
    <xf numFmtId="4" fontId="5" fillId="0" borderId="3" xfId="0" applyNumberFormat="1" applyFont="1" applyFill="1" applyBorder="1" applyAlignment="1">
      <alignment vertical="center" wrapText="1"/>
    </xf>
    <xf numFmtId="4" fontId="6" fillId="0" borderId="3" xfId="0" applyNumberFormat="1" applyFont="1" applyFill="1" applyBorder="1" applyAlignment="1">
      <alignment horizontal="right" vertical="center" wrapText="1" readingOrder="1"/>
    </xf>
    <xf numFmtId="0" fontId="6" fillId="0" borderId="3" xfId="0" applyNumberFormat="1" applyFont="1" applyFill="1" applyBorder="1" applyAlignment="1">
      <alignment horizontal="center" vertical="center" wrapText="1" readingOrder="1"/>
    </xf>
    <xf numFmtId="0" fontId="15" fillId="0" borderId="3" xfId="0" applyNumberFormat="1" applyFont="1" applyFill="1" applyBorder="1" applyAlignment="1">
      <alignment horizontal="center" vertical="center" wrapText="1"/>
    </xf>
    <xf numFmtId="0" fontId="6" fillId="2" borderId="15" xfId="0" applyNumberFormat="1" applyFont="1" applyFill="1" applyBorder="1" applyAlignment="1">
      <alignment horizontal="center" vertical="center" wrapText="1" readingOrder="1"/>
    </xf>
    <xf numFmtId="0" fontId="6" fillId="2" borderId="16" xfId="0" applyNumberFormat="1" applyFont="1" applyFill="1" applyBorder="1" applyAlignment="1">
      <alignment horizontal="center" vertical="center" wrapText="1" readingOrder="1"/>
    </xf>
    <xf numFmtId="0" fontId="7" fillId="0" borderId="17" xfId="0" applyNumberFormat="1" applyFont="1" applyFill="1" applyBorder="1" applyAlignment="1">
      <alignment horizontal="left" vertical="center" wrapText="1" readingOrder="1"/>
    </xf>
    <xf numFmtId="0" fontId="7" fillId="0" borderId="7" xfId="0" applyNumberFormat="1" applyFont="1" applyFill="1" applyBorder="1" applyAlignment="1">
      <alignment horizontal="left" vertical="center" wrapText="1" readingOrder="1"/>
    </xf>
    <xf numFmtId="0" fontId="6" fillId="2" borderId="14" xfId="0" applyNumberFormat="1" applyFont="1" applyFill="1" applyBorder="1" applyAlignment="1">
      <alignment horizontal="center" vertical="center" wrapText="1" readingOrder="1"/>
    </xf>
    <xf numFmtId="0" fontId="5" fillId="0" borderId="13" xfId="0" applyNumberFormat="1" applyFont="1" applyFill="1" applyBorder="1" applyAlignment="1">
      <alignment vertical="center" wrapText="1"/>
    </xf>
    <xf numFmtId="0" fontId="6" fillId="2" borderId="11" xfId="0" applyNumberFormat="1" applyFont="1" applyFill="1" applyBorder="1" applyAlignment="1">
      <alignment horizontal="center" vertical="center" wrapText="1" readingOrder="1"/>
    </xf>
    <xf numFmtId="0" fontId="5" fillId="0" borderId="12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horizontal="left" vertical="center" wrapText="1" indent="7" readingOrder="1"/>
    </xf>
    <xf numFmtId="0" fontId="7" fillId="0" borderId="20" xfId="0" applyNumberFormat="1" applyFont="1" applyFill="1" applyBorder="1" applyAlignment="1">
      <alignment horizontal="left" vertical="center" wrapText="1" indent="7" readingOrder="1"/>
    </xf>
    <xf numFmtId="0" fontId="6" fillId="0" borderId="0" xfId="0" applyNumberFormat="1" applyFont="1" applyFill="1" applyBorder="1" applyAlignment="1">
      <alignment horizontal="left" vertical="center" wrapText="1" indent="7" readingOrder="1"/>
    </xf>
    <xf numFmtId="0" fontId="6" fillId="0" borderId="20" xfId="0" applyNumberFormat="1" applyFont="1" applyFill="1" applyBorder="1" applyAlignment="1">
      <alignment horizontal="left" vertical="center" wrapText="1" indent="7" readingOrder="1"/>
    </xf>
    <xf numFmtId="0" fontId="21" fillId="0" borderId="17" xfId="0" applyNumberFormat="1" applyFont="1" applyFill="1" applyBorder="1" applyAlignment="1">
      <alignment horizontal="left" vertical="center" wrapText="1" readingOrder="1"/>
    </xf>
    <xf numFmtId="0" fontId="21" fillId="0" borderId="7" xfId="0" applyNumberFormat="1" applyFont="1" applyFill="1" applyBorder="1" applyAlignment="1">
      <alignment horizontal="left" vertical="center" wrapText="1" readingOrder="1"/>
    </xf>
    <xf numFmtId="0" fontId="6" fillId="0" borderId="17" xfId="0" applyNumberFormat="1" applyFont="1" applyFill="1" applyBorder="1" applyAlignment="1">
      <alignment horizontal="center" vertical="center" wrapText="1" readingOrder="1"/>
    </xf>
    <xf numFmtId="0" fontId="6" fillId="0" borderId="9" xfId="0" applyNumberFormat="1" applyFont="1" applyFill="1" applyBorder="1" applyAlignment="1">
      <alignment horizontal="center" vertical="center" wrapText="1" readingOrder="1"/>
    </xf>
    <xf numFmtId="0" fontId="6" fillId="0" borderId="7" xfId="0" applyNumberFormat="1" applyFont="1" applyFill="1" applyBorder="1" applyAlignment="1">
      <alignment horizontal="center" vertical="center" wrapText="1" readingOrder="1"/>
    </xf>
    <xf numFmtId="0" fontId="7" fillId="0" borderId="8" xfId="0" applyNumberFormat="1" applyFont="1" applyFill="1" applyBorder="1" applyAlignment="1">
      <alignment horizontal="center" vertical="center" wrapText="1" readingOrder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 readingOrder="1"/>
    </xf>
    <xf numFmtId="0" fontId="7" fillId="0" borderId="7" xfId="0" applyNumberFormat="1" applyFont="1" applyFill="1" applyBorder="1" applyAlignment="1">
      <alignment horizontal="center" vertical="center" wrapText="1" readingOrder="1"/>
    </xf>
    <xf numFmtId="0" fontId="7" fillId="0" borderId="0" xfId="0" applyNumberFormat="1" applyFont="1" applyFill="1" applyBorder="1" applyAlignment="1">
      <alignment horizontal="left" vertical="top" wrapText="1" indent="7" readingOrder="1"/>
    </xf>
    <xf numFmtId="0" fontId="7" fillId="0" borderId="20" xfId="0" applyNumberFormat="1" applyFont="1" applyFill="1" applyBorder="1" applyAlignment="1">
      <alignment horizontal="left" vertical="top" wrapText="1" indent="7" readingOrder="1"/>
    </xf>
    <xf numFmtId="188" fontId="21" fillId="0" borderId="22" xfId="0" applyNumberFormat="1" applyFont="1" applyFill="1" applyBorder="1" applyAlignment="1">
      <alignment horizontal="right" vertical="top" wrapText="1" readingOrder="1"/>
    </xf>
    <xf numFmtId="188" fontId="21" fillId="0" borderId="13" xfId="0" applyNumberFormat="1" applyFont="1" applyFill="1" applyBorder="1" applyAlignment="1">
      <alignment horizontal="right" vertical="top" wrapText="1" readingOrder="1"/>
    </xf>
    <xf numFmtId="0" fontId="23" fillId="0" borderId="22" xfId="0" applyNumberFormat="1" applyFont="1" applyFill="1" applyBorder="1" applyAlignment="1">
      <alignment horizontal="left" vertical="top" wrapText="1" readingOrder="1"/>
    </xf>
    <xf numFmtId="0" fontId="23" fillId="0" borderId="13" xfId="0" applyNumberFormat="1" applyFont="1" applyFill="1" applyBorder="1" applyAlignment="1">
      <alignment horizontal="left" vertical="top" wrapText="1" readingOrder="1"/>
    </xf>
    <xf numFmtId="0" fontId="11" fillId="0" borderId="14" xfId="0" applyNumberFormat="1" applyFont="1" applyFill="1" applyBorder="1" applyAlignment="1">
      <alignment horizontal="center" vertical="top" wrapText="1" readingOrder="1"/>
    </xf>
    <xf numFmtId="0" fontId="12" fillId="0" borderId="21" xfId="0" applyNumberFormat="1" applyFont="1" applyFill="1" applyBorder="1" applyAlignment="1">
      <alignment vertical="top" wrapText="1"/>
    </xf>
    <xf numFmtId="0" fontId="12" fillId="0" borderId="13" xfId="0" applyNumberFormat="1" applyFont="1" applyFill="1" applyBorder="1" applyAlignment="1">
      <alignment vertical="top" wrapText="1"/>
    </xf>
    <xf numFmtId="188" fontId="11" fillId="0" borderId="22" xfId="0" applyNumberFormat="1" applyFont="1" applyFill="1" applyBorder="1" applyAlignment="1">
      <alignment horizontal="right" vertical="top" wrapText="1" readingOrder="1"/>
    </xf>
    <xf numFmtId="188" fontId="11" fillId="0" borderId="13" xfId="0" applyNumberFormat="1" applyFont="1" applyFill="1" applyBorder="1" applyAlignment="1">
      <alignment horizontal="right" vertical="top" wrapText="1" readingOrder="1"/>
    </xf>
    <xf numFmtId="4" fontId="21" fillId="0" borderId="22" xfId="0" applyNumberFormat="1" applyFont="1" applyFill="1" applyBorder="1" applyAlignment="1">
      <alignment horizontal="right" vertical="top" wrapText="1" readingOrder="1"/>
    </xf>
    <xf numFmtId="4" fontId="21" fillId="0" borderId="13" xfId="0" applyNumberFormat="1" applyFont="1" applyFill="1" applyBorder="1" applyAlignment="1">
      <alignment horizontal="right" vertical="top" wrapText="1" readingOrder="1"/>
    </xf>
    <xf numFmtId="0" fontId="4" fillId="0" borderId="22" xfId="0" applyNumberFormat="1" applyFont="1" applyFill="1" applyBorder="1" applyAlignment="1">
      <alignment horizontal="left" vertical="top" wrapText="1" readingOrder="1"/>
    </xf>
    <xf numFmtId="0" fontId="4" fillId="0" borderId="13" xfId="0" applyNumberFormat="1" applyFont="1" applyFill="1" applyBorder="1" applyAlignment="1">
      <alignment horizontal="left" vertical="top" wrapText="1" readingOrder="1"/>
    </xf>
    <xf numFmtId="0" fontId="11" fillId="2" borderId="22" xfId="0" applyNumberFormat="1" applyFont="1" applyFill="1" applyBorder="1" applyAlignment="1">
      <alignment horizontal="center" vertical="center" wrapText="1" readingOrder="1"/>
    </xf>
    <xf numFmtId="0" fontId="11" fillId="2" borderId="13" xfId="0" applyNumberFormat="1" applyFont="1" applyFill="1" applyBorder="1" applyAlignment="1">
      <alignment horizontal="center" vertical="center" wrapText="1" readingOrder="1"/>
    </xf>
    <xf numFmtId="0" fontId="16" fillId="0" borderId="22" xfId="0" applyNumberFormat="1" applyFont="1" applyFill="1" applyBorder="1" applyAlignment="1">
      <alignment horizontal="center" vertical="top" wrapText="1" readingOrder="1"/>
    </xf>
    <xf numFmtId="0" fontId="16" fillId="0" borderId="13" xfId="0" applyNumberFormat="1" applyFont="1" applyFill="1" applyBorder="1" applyAlignment="1">
      <alignment horizontal="center" vertical="top" wrapText="1" readingOrder="1"/>
    </xf>
    <xf numFmtId="0" fontId="16" fillId="0" borderId="22" xfId="0" applyNumberFormat="1" applyFont="1" applyFill="1" applyBorder="1" applyAlignment="1">
      <alignment horizontal="left" vertical="top" wrapText="1" readingOrder="1"/>
    </xf>
    <xf numFmtId="0" fontId="16" fillId="0" borderId="13" xfId="0" applyNumberFormat="1" applyFont="1" applyFill="1" applyBorder="1" applyAlignment="1">
      <alignment horizontal="left" vertical="top" wrapText="1" readingOrder="1"/>
    </xf>
    <xf numFmtId="0" fontId="18" fillId="0" borderId="0" xfId="0" applyNumberFormat="1" applyFont="1" applyFill="1" applyBorder="1" applyAlignment="1">
      <alignment horizontal="left" vertical="top" wrapText="1" readingOrder="1"/>
    </xf>
    <xf numFmtId="0" fontId="17" fillId="0" borderId="0" xfId="0" applyFont="1" applyFill="1" applyBorder="1"/>
    <xf numFmtId="0" fontId="22" fillId="0" borderId="22" xfId="0" applyNumberFormat="1" applyFont="1" applyFill="1" applyBorder="1" applyAlignment="1">
      <alignment horizontal="center" vertical="top" wrapText="1" readingOrder="1"/>
    </xf>
    <xf numFmtId="0" fontId="22" fillId="0" borderId="13" xfId="0" applyNumberFormat="1" applyFont="1" applyFill="1" applyBorder="1" applyAlignment="1">
      <alignment horizontal="center" vertical="top" wrapText="1" readingOrder="1"/>
    </xf>
    <xf numFmtId="0" fontId="22" fillId="0" borderId="22" xfId="0" applyNumberFormat="1" applyFont="1" applyFill="1" applyBorder="1" applyAlignment="1">
      <alignment horizontal="left" vertical="top" wrapText="1" readingOrder="1"/>
    </xf>
    <xf numFmtId="0" fontId="22" fillId="0" borderId="13" xfId="0" applyNumberFormat="1" applyFont="1" applyFill="1" applyBorder="1" applyAlignment="1">
      <alignment horizontal="left" vertical="top" wrapText="1" readingOrder="1"/>
    </xf>
    <xf numFmtId="0" fontId="19" fillId="0" borderId="0" xfId="0" applyNumberFormat="1" applyFont="1" applyFill="1" applyBorder="1" applyAlignment="1">
      <alignment horizontal="center" vertical="top" wrapText="1" readingOrder="1"/>
    </xf>
    <xf numFmtId="0" fontId="20" fillId="0" borderId="0" xfId="0" applyFont="1" applyFill="1" applyBorder="1"/>
    <xf numFmtId="0" fontId="6" fillId="0" borderId="23" xfId="0" applyNumberFormat="1" applyFont="1" applyFill="1" applyBorder="1" applyAlignment="1">
      <alignment horizontal="left" vertical="center" wrapText="1" readingOrder="1"/>
    </xf>
    <xf numFmtId="0" fontId="6" fillId="0" borderId="24" xfId="0" applyNumberFormat="1" applyFont="1" applyFill="1" applyBorder="1" applyAlignment="1">
      <alignment horizontal="left" vertical="center" wrapText="1" readingOrder="1"/>
    </xf>
    <xf numFmtId="0" fontId="7" fillId="0" borderId="2" xfId="0" applyNumberFormat="1" applyFont="1" applyFill="1" applyBorder="1" applyAlignment="1">
      <alignment horizontal="left" vertical="center" wrapText="1" readingOrder="1"/>
    </xf>
    <xf numFmtId="0" fontId="7" fillId="0" borderId="1" xfId="0" applyNumberFormat="1" applyFont="1" applyFill="1" applyBorder="1" applyAlignment="1">
      <alignment horizontal="left" vertical="center" wrapText="1" readingOrder="1"/>
    </xf>
    <xf numFmtId="0" fontId="7" fillId="0" borderId="6" xfId="0" applyNumberFormat="1" applyFont="1" applyFill="1" applyBorder="1" applyAlignment="1">
      <alignment horizontal="left" vertical="center" wrapText="1" readingOrder="1"/>
    </xf>
    <xf numFmtId="188" fontId="6" fillId="0" borderId="25" xfId="0" applyNumberFormat="1" applyFont="1" applyFill="1" applyBorder="1" applyAlignment="1">
      <alignment horizontal="right" vertical="center" wrapText="1" readingOrder="1"/>
    </xf>
    <xf numFmtId="0" fontId="5" fillId="0" borderId="20" xfId="0" applyNumberFormat="1" applyFont="1" applyFill="1" applyBorder="1" applyAlignment="1">
      <alignment vertical="center" wrapText="1"/>
    </xf>
    <xf numFmtId="0" fontId="21" fillId="0" borderId="2" xfId="0" applyNumberFormat="1" applyFont="1" applyFill="1" applyBorder="1" applyAlignment="1">
      <alignment horizontal="left" vertical="center" wrapText="1" readingOrder="1"/>
    </xf>
    <xf numFmtId="0" fontId="21" fillId="0" borderId="1" xfId="0" applyNumberFormat="1" applyFont="1" applyFill="1" applyBorder="1" applyAlignment="1">
      <alignment horizontal="left" vertical="center" wrapText="1" readingOrder="1"/>
    </xf>
    <xf numFmtId="0" fontId="21" fillId="0" borderId="6" xfId="0" applyNumberFormat="1" applyFont="1" applyFill="1" applyBorder="1" applyAlignment="1">
      <alignment horizontal="left" vertical="center" wrapText="1" readingOrder="1"/>
    </xf>
    <xf numFmtId="0" fontId="7" fillId="0" borderId="26" xfId="0" applyNumberFormat="1" applyFont="1" applyFill="1" applyBorder="1" applyAlignment="1">
      <alignment horizontal="right" vertical="center" wrapText="1" readingOrder="1"/>
    </xf>
    <xf numFmtId="0" fontId="5" fillId="0" borderId="27" xfId="0" applyNumberFormat="1" applyFont="1" applyFill="1" applyBorder="1" applyAlignment="1">
      <alignment vertical="center" wrapText="1"/>
    </xf>
    <xf numFmtId="188" fontId="6" fillId="0" borderId="29" xfId="0" applyNumberFormat="1" applyFont="1" applyFill="1" applyBorder="1" applyAlignment="1">
      <alignment vertical="center" wrapText="1" readingOrder="1"/>
    </xf>
    <xf numFmtId="0" fontId="5" fillId="0" borderId="29" xfId="0" applyNumberFormat="1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center" vertical="center"/>
    </xf>
    <xf numFmtId="188" fontId="7" fillId="0" borderId="0" xfId="0" applyNumberFormat="1" applyFont="1" applyFill="1" applyBorder="1" applyAlignment="1">
      <alignment vertical="center" wrapText="1" readingOrder="1"/>
    </xf>
    <xf numFmtId="0" fontId="24" fillId="0" borderId="0" xfId="0" applyNumberFormat="1" applyFont="1" applyFill="1" applyBorder="1" applyAlignment="1">
      <alignment vertical="center" wrapText="1" readingOrder="1"/>
    </xf>
    <xf numFmtId="0" fontId="6" fillId="0" borderId="0" xfId="0" applyNumberFormat="1" applyFont="1" applyFill="1" applyBorder="1" applyAlignment="1">
      <alignment horizontal="center" vertical="top" wrapText="1" readingOrder="1"/>
    </xf>
    <xf numFmtId="188" fontId="6" fillId="0" borderId="0" xfId="0" applyNumberFormat="1" applyFont="1" applyFill="1" applyBorder="1" applyAlignment="1">
      <alignment vertical="center" wrapText="1" readingOrder="1"/>
    </xf>
    <xf numFmtId="0" fontId="8" fillId="0" borderId="0" xfId="0" applyNumberFormat="1" applyFont="1" applyFill="1" applyBorder="1" applyAlignment="1">
      <alignment vertical="center" wrapText="1" readingOrder="1"/>
    </xf>
    <xf numFmtId="188" fontId="7" fillId="0" borderId="31" xfId="0" applyNumberFormat="1" applyFont="1" applyFill="1" applyBorder="1" applyAlignment="1">
      <alignment vertical="center" wrapText="1" readingOrder="1"/>
    </xf>
    <xf numFmtId="0" fontId="5" fillId="0" borderId="31" xfId="0" applyNumberFormat="1" applyFont="1" applyFill="1" applyBorder="1" applyAlignment="1">
      <alignment vertical="center" wrapText="1"/>
    </xf>
    <xf numFmtId="0" fontId="34" fillId="0" borderId="0" xfId="1" applyFont="1" applyAlignment="1">
      <alignment horizontal="center"/>
    </xf>
    <xf numFmtId="0" fontId="27" fillId="0" borderId="34" xfId="1" applyFont="1" applyBorder="1" applyAlignment="1">
      <alignment horizontal="center"/>
    </xf>
    <xf numFmtId="0" fontId="31" fillId="0" borderId="36" xfId="1" applyFont="1" applyBorder="1" applyAlignment="1">
      <alignment horizontal="center" wrapText="1"/>
    </xf>
    <xf numFmtId="0" fontId="31" fillId="0" borderId="35" xfId="1" applyFont="1" applyBorder="1" applyAlignment="1">
      <alignment horizontal="center" wrapText="1"/>
    </xf>
    <xf numFmtId="0" fontId="32" fillId="0" borderId="36" xfId="1" applyFont="1" applyBorder="1" applyAlignment="1">
      <alignment horizontal="left" vertical="top" wrapText="1"/>
    </xf>
    <xf numFmtId="0" fontId="32" fillId="0" borderId="35" xfId="1" applyFont="1" applyBorder="1" applyAlignment="1">
      <alignment horizontal="left" vertical="top" wrapText="1"/>
    </xf>
    <xf numFmtId="0" fontId="49" fillId="0" borderId="0" xfId="67" applyFont="1" applyAlignment="1">
      <alignment horizontal="left" vertical="center"/>
    </xf>
    <xf numFmtId="0" fontId="28" fillId="0" borderId="0" xfId="56" applyFont="1" applyFill="1" applyBorder="1" applyAlignment="1">
      <alignment horizontal="left" vertical="center" shrinkToFit="1"/>
    </xf>
    <xf numFmtId="0" fontId="49" fillId="0" borderId="0" xfId="67" applyFont="1" applyBorder="1" applyAlignment="1">
      <alignment horizontal="left" vertical="center"/>
    </xf>
  </cellXfs>
  <cellStyles count="70">
    <cellStyle name="Comma 10" xfId="10"/>
    <cellStyle name="Comma 11 2" xfId="11"/>
    <cellStyle name="Comma 12 2" xfId="12"/>
    <cellStyle name="Comma 13 2" xfId="13"/>
    <cellStyle name="Comma 14 2" xfId="14"/>
    <cellStyle name="Comma 15 2" xfId="15"/>
    <cellStyle name="Comma 16 2" xfId="16"/>
    <cellStyle name="Comma 17" xfId="17"/>
    <cellStyle name="Comma 2" xfId="2"/>
    <cellStyle name="Comma 2 2" xfId="18"/>
    <cellStyle name="Comma 2 2 2" xfId="19"/>
    <cellStyle name="Comma 2 3" xfId="69"/>
    <cellStyle name="Comma 2 4" xfId="20"/>
    <cellStyle name="Comma 3" xfId="5"/>
    <cellStyle name="Comma 3 2" xfId="21"/>
    <cellStyle name="Comma 3 3" xfId="22"/>
    <cellStyle name="Comma 4" xfId="23"/>
    <cellStyle name="Comma 4 2" xfId="24"/>
    <cellStyle name="Comma 5" xfId="25"/>
    <cellStyle name="Comma 5 2" xfId="26"/>
    <cellStyle name="Comma 6" xfId="27"/>
    <cellStyle name="Comma 6 2" xfId="28"/>
    <cellStyle name="Comma 6 3" xfId="29"/>
    <cellStyle name="Comma 7" xfId="30"/>
    <cellStyle name="Comma 8" xfId="31"/>
    <cellStyle name="Comma 8 2" xfId="32"/>
    <cellStyle name="Comma 9" xfId="33"/>
    <cellStyle name="Comma 9 2" xfId="34"/>
    <cellStyle name="Normal" xfId="0" builtinId="0"/>
    <cellStyle name="Normal 2" xfId="1"/>
    <cellStyle name="Normal 2 2" xfId="35"/>
    <cellStyle name="Normal 2 3" xfId="68"/>
    <cellStyle name="Normal 3" xfId="36"/>
    <cellStyle name="Normal 3 2" xfId="37"/>
    <cellStyle name="Normal 4" xfId="38"/>
    <cellStyle name="Normal 5" xfId="39"/>
    <cellStyle name="Normal 6" xfId="40"/>
    <cellStyle name="Normal_งบฐานะ ทต.เชียงม.46" xfId="7"/>
    <cellStyle name="Normal_งบฐานะ ทต.เชียงม.46 2" xfId="8"/>
    <cellStyle name="Normal_งบฐานะ ทต.เชียงม.46_งบนำส่ง-2551" xfId="4"/>
    <cellStyle name="เครื่องหมายจุลภาค 10" xfId="41"/>
    <cellStyle name="เครื่องหมายจุลภาค 2" xfId="3"/>
    <cellStyle name="เครื่องหมายจุลภาค 2 2" xfId="42"/>
    <cellStyle name="เครื่องหมายจุลภาค 2 3" xfId="43"/>
    <cellStyle name="เครื่องหมายจุลภาค 3" xfId="44"/>
    <cellStyle name="เครื่องหมายจุลภาค 3 2" xfId="45"/>
    <cellStyle name="เครื่องหมายจุลภาค 3 2 2" xfId="46"/>
    <cellStyle name="เครื่องหมายจุลภาค 4" xfId="47"/>
    <cellStyle name="เครื่องหมายจุลภาค 5" xfId="48"/>
    <cellStyle name="เครื่องหมายจุลภาค 6" xfId="49"/>
    <cellStyle name="เครื่องหมายจุลภาค 7" xfId="50"/>
    <cellStyle name="เครื่องหมายจุลภาค 7 2" xfId="51"/>
    <cellStyle name="เครื่องหมายจุลภาค 8" xfId="52"/>
    <cellStyle name="เครื่องหมายจุลภาค 9" xfId="53"/>
    <cellStyle name="เครื่องหมายจุลภาค_2549" xfId="54"/>
    <cellStyle name="เครื่องหมายจุลภาค_งบการเงิน-ทต.บรบือ" xfId="6"/>
    <cellStyle name="เครื่องหมายจุลภาค_งบการเงิน-ทต.บรบือ 3" xfId="9"/>
    <cellStyle name="ปกติ 2" xfId="55"/>
    <cellStyle name="ปกติ 2 2" xfId="56"/>
    <cellStyle name="ปกติ 3" xfId="57"/>
    <cellStyle name="ปกติ 4" xfId="58"/>
    <cellStyle name="ปกติ 4 2" xfId="59"/>
    <cellStyle name="ปกติ 5" xfId="60"/>
    <cellStyle name="ปกติ 6" xfId="61"/>
    <cellStyle name="ปกติ 6 2" xfId="62"/>
    <cellStyle name="ปกติ 7" xfId="63"/>
    <cellStyle name="ปกติ 8" xfId="64"/>
    <cellStyle name="ปกติ_2549" xfId="65"/>
    <cellStyle name="ปกติ_งบการเงิน-ทต.บรบือ" xfId="66"/>
    <cellStyle name="ปกติ_งบการเงิน-ทต.บรบือ 2 2" xfId="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32</xdr:row>
      <xdr:rowOff>0</xdr:rowOff>
    </xdr:from>
    <xdr:to>
      <xdr:col>12</xdr:col>
      <xdr:colOff>38100</xdr:colOff>
      <xdr:row>37</xdr:row>
      <xdr:rowOff>142875</xdr:rowOff>
    </xdr:to>
    <xdr:sp macro="" textlink="">
      <xdr:nvSpPr>
        <xdr:cNvPr id="5" name="TextBox 4"/>
        <xdr:cNvSpPr txBox="1"/>
      </xdr:nvSpPr>
      <xdr:spPr>
        <a:xfrm>
          <a:off x="85725" y="7867650"/>
          <a:ext cx="6105525" cy="1381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Niramit AS" pitchFamily="2" charset="-34"/>
              <a:cs typeface="TH Niramit AS" pitchFamily="2" charset="-34"/>
            </a:rPr>
            <a:t>หมายเหตุประกอบงบแสดงฐานะการเงินเป็นส่วนหนึ่งของงบการเงินนี้</a:t>
          </a:r>
        </a:p>
        <a:p>
          <a:endParaRPr lang="th-TH" sz="1400" b="0">
            <a:latin typeface="TH Niramit AS" pitchFamily="2" charset="-34"/>
            <a:cs typeface="TH Niramit AS" pitchFamily="2" charset="-34"/>
          </a:endParaRPr>
        </a:p>
        <a:p>
          <a:r>
            <a:rPr lang="th-TH" sz="1400" b="0">
              <a:latin typeface="TH Niramit AS" pitchFamily="2" charset="-34"/>
              <a:cs typeface="TH Niramit AS" pitchFamily="2" charset="-34"/>
            </a:rPr>
            <a:t>                                                        สิบเอก</a:t>
          </a:r>
        </a:p>
        <a:p>
          <a:r>
            <a:rPr lang="th-TH" sz="1400" b="0">
              <a:latin typeface="TH Niramit AS" pitchFamily="2" charset="-34"/>
              <a:cs typeface="TH Niramit AS" pitchFamily="2" charset="-34"/>
            </a:rPr>
            <a:t>  (นางสาวนวพรรธน์  ภัทรอารีพันธุ์)                         (สายรุ้ง  ไชยภาลี)                  (นายประมวล</a:t>
          </a:r>
          <a:r>
            <a:rPr lang="th-TH" sz="1400" b="0" baseline="0">
              <a:latin typeface="TH Niramit AS" pitchFamily="2" charset="-34"/>
              <a:cs typeface="TH Niramit AS" pitchFamily="2" charset="-34"/>
            </a:rPr>
            <a:t>  หาญพละ)</a:t>
          </a:r>
        </a:p>
        <a:p>
          <a:r>
            <a:rPr lang="th-TH" sz="1400" b="0" baseline="0">
              <a:latin typeface="TH Niramit AS" pitchFamily="2" charset="-34"/>
              <a:cs typeface="TH Niramit AS" pitchFamily="2" charset="-34"/>
            </a:rPr>
            <a:t>         ผู้อำนวยการกองคลัง                            ปลัดเทศบาลตำบลชุมพร             นายกเทศมนตรีตำบลชุมพร</a:t>
          </a:r>
          <a:endParaRPr lang="th-TH" sz="1400" b="0">
            <a:latin typeface="TH Niramit AS" pitchFamily="2" charset="-34"/>
            <a:cs typeface="TH Niramit AS" pitchFamily="2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161924</xdr:colOff>
      <xdr:row>27</xdr:row>
      <xdr:rowOff>285751</xdr:rowOff>
    </xdr:from>
    <xdr:to>
      <xdr:col>10</xdr:col>
      <xdr:colOff>388937</xdr:colOff>
      <xdr:row>32</xdr:row>
      <xdr:rowOff>109904</xdr:rowOff>
    </xdr:to>
    <xdr:sp macro="" textlink="">
      <xdr:nvSpPr>
        <xdr:cNvPr id="2" name="TextBox 1"/>
        <xdr:cNvSpPr txBox="1"/>
      </xdr:nvSpPr>
      <xdr:spPr>
        <a:xfrm>
          <a:off x="161924" y="8016876"/>
          <a:ext cx="5815013" cy="12925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300" b="1">
              <a:latin typeface="TH Niramit AS" pitchFamily="2" charset="-34"/>
              <a:cs typeface="TH Niramit AS" pitchFamily="2" charset="-34"/>
            </a:rPr>
            <a:t>คำอธิบาย</a:t>
          </a:r>
        </a:p>
        <a:p>
          <a:r>
            <a:rPr lang="th-TH" sz="1300" baseline="0">
              <a:latin typeface="TH Niramit AS" pitchFamily="2" charset="-34"/>
              <a:cs typeface="TH Niramit AS" pitchFamily="2" charset="-34"/>
            </a:rPr>
            <a:t>     1. ทรัพย์สินที่ได้มาจากรายได้ เงินสะสม เงินทุนสำรองเงินสะสม เงินที่มีผู้อุทิศให้ และเงินอื่นใดยกเว้นเงินกู้ ให้แสดงทรัพย์สินที่เป็นกรรมสิทธิ์ขององค์กรปกครองส่วนท้องถิ่นและองค์กรปกครองส่วนท้องถิ่นใช้ประโยชน์โดยตรง รวมทั้งทรัพย์สินที่ให้ยืมหรือเช่า ยกเว้นทรัพย์สินที่จัดไว้เพื่อเป็นการให้บริการสาธารณะ เช่น ถนน สะพาน ลานกีฬา เป็นต้น</a:t>
          </a:r>
        </a:p>
        <a:p>
          <a:r>
            <a:rPr lang="th-TH" sz="1300" baseline="0">
              <a:latin typeface="TH Niramit AS" pitchFamily="2" charset="-34"/>
              <a:cs typeface="TH Niramit AS" pitchFamily="2" charset="-34"/>
            </a:rPr>
            <a:t>     2. ทรัพย์สินที่ได้มาจากแหล่งเงินกู้ ให้แสดงทรัพย์สินทุกประเภท</a:t>
          </a:r>
          <a:endParaRPr lang="th-TH" sz="1300">
            <a:latin typeface="TH Niramit AS" pitchFamily="2" charset="-34"/>
            <a:cs typeface="TH Niramit AS" pitchFamily="2" charset="-34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591;&#3610;&#3649;&#3626;&#3604;&#3591;&#3600;&#3634;&#3609;&#3632;&#3585;&#3634;&#3619;&#3648;&#3591;&#3636;&#3609;&#3649;&#3610;&#3610;&#3651;&#3627;&#3617;&#3656;&#3611;&#3637;&#3591;&#3610;&#3611;&#3619;&#3632;&#3617;&#3634;&#3603;%20256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99.%20&#3591;&#3610;&#3649;&#3626;&#3604;&#3591;&#3600;&#3634;&#3609;&#3632;&#3585;&#3634;&#3619;&#3648;&#3591;&#3636;&#3609;&#3649;&#3610;&#3610;&#3651;&#3627;&#3617;&#3656;&#3611;&#3637;&#3591;&#3610;&#3611;&#3619;&#3632;&#3617;&#3634;&#3603;%20256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งบแสดงฐานะการเงิน"/>
      <sheetName val="งบทรัพย์สิน"/>
      <sheetName val="หมายเหตุ 3,4,5,6"/>
      <sheetName val="หมายเหตุ 7"/>
      <sheetName val="หมายเหตุ 8"/>
      <sheetName val="หมายเหตุ9-11"/>
      <sheetName val="หมายเหตุ12-14"/>
      <sheetName val="หมายเหตุ 15-18"/>
      <sheetName val="หมายเหตุ 19-20"/>
      <sheetName val="หมายเหตุ 21"/>
      <sheetName val="รายละเอียดแนบท้ายหมายเหตุ21"/>
      <sheetName val="หมายเหตุ 22"/>
      <sheetName val="ตามแผนงาน 1"/>
      <sheetName val="ตามแผนงาน 2"/>
      <sheetName val="ตามแผนงาน 3"/>
      <sheetName val="ตามแผนงาน 4"/>
      <sheetName val="ตามแผนงาน 5"/>
      <sheetName val="ตามแผนงาน 6"/>
      <sheetName val="ตามแผนงาน 7"/>
      <sheetName val="ตามแผนงาน 8"/>
      <sheetName val="ตามแผนงาน 9"/>
      <sheetName val="ตามแผนงาน 10"/>
      <sheetName val="ตามแผนงาน 11"/>
      <sheetName val="ตามแผนงาน 12"/>
      <sheetName val="ตามแผนงานรวม"/>
      <sheetName val="จ่ายจากเงินสะสม"/>
      <sheetName val="จ่ายจากเงินทุนสำรองเงินสะสม "/>
      <sheetName val="จ่ายจากเงินกู้"/>
      <sheetName val="งบแสดงผลจ่ายจากเงินรายรับ"/>
      <sheetName val="งบแสดงผลฯเงินรายรับ เงินสะสม"/>
      <sheetName val="งบแสดงผลฯเงินรายรับ สะสม ทุน"/>
      <sheetName val="งบแสดงฯเงินรายรับ สะสม ทุน กู้"/>
      <sheetName val="ครุภัณฑ์"/>
      <sheetName val="ที่ดินและสิ่งก่อสร้าง"/>
      <sheetName val="รายละเอียดลูกหนี้ภาษีบำฯ"/>
      <sheetName val="รายละเอียดลูกหนี้ภาษีโรงฯ"/>
      <sheetName val="รายละเอียดลูกหนี้ภาษีป้าย"/>
      <sheetName val="รายละเอียดประกอบงบทรัพย์สิน"/>
    </sheetNames>
    <sheetDataSet>
      <sheetData sheetId="0">
        <row r="1">
          <cell r="A1" t="str">
            <v>เทศบาลตำบลชุมพร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งบแสดงฐานะการเงิน"/>
      <sheetName val="หมายเหตุ 1 นโยบายฯ"/>
      <sheetName val="งบทรัพย์สิน"/>
      <sheetName val="หมายเหตุ 3,4,5,6"/>
      <sheetName val="หมายเหตุ 7"/>
      <sheetName val="หมายเหตุ 8"/>
      <sheetName val="หมายเหตุ9-11"/>
      <sheetName val="หมายเหตุ12-14"/>
      <sheetName val="หมายเหตุ 15-18"/>
      <sheetName val="หมายเหตุ 19-20"/>
      <sheetName val="หมายเหตุ 21"/>
      <sheetName val="รายละเอียดแนบท้ายหมายเหตุ21"/>
      <sheetName val="หมายเหตุ 22"/>
      <sheetName val="ตามแผนงาน 1"/>
      <sheetName val="ตามแผนงาน 2"/>
      <sheetName val="ตามแผนงาน 3"/>
      <sheetName val="ตามแผนงาน 4"/>
      <sheetName val="ตามแผนงาน 5"/>
      <sheetName val="ตามแผนงาน 6"/>
      <sheetName val="ตามแผนงาน 7"/>
      <sheetName val="ตามแผนงาน 8"/>
      <sheetName val="ตามแผนงาน 9"/>
      <sheetName val="ตามแผนงาน 10"/>
      <sheetName val="ตามแผนงาน 11"/>
      <sheetName val="ตามแผนงาน 12"/>
      <sheetName val="ตามแผนงานรวม"/>
      <sheetName val="จ่ายจากเงินสะสม"/>
      <sheetName val="จ่ายจากเงินทุนสำรองเงินสะสม "/>
      <sheetName val="จ่ายจากเงินกู้"/>
      <sheetName val="งบแสดงผลจ่ายจากเงินรายรับ"/>
      <sheetName val="งบแสดงผลฯเงินรายรับ เงินสะสม"/>
      <sheetName val="งบแสดงผลฯเงินรายรับ สะสม ทุน"/>
      <sheetName val="งบแสดงฯเงินรายรับ สะสม ทุน กู้"/>
      <sheetName val="ครุภัณฑ์"/>
      <sheetName val="ที่ดินและสิ่งก่อสร้าง"/>
      <sheetName val="รายละเอียดลูกหนี้ภาษีบำฯ"/>
      <sheetName val="รายละเอียดลูกหนี้ภาษีโรงฯ"/>
      <sheetName val="รายละเอียดลูกหนี้ภาษีป้าย"/>
      <sheetName val="รายละเอียดประกอบงบทรัพย์สิน"/>
    </sheetNames>
    <sheetDataSet>
      <sheetData sheetId="0">
        <row r="1">
          <cell r="A1" t="str">
            <v>เทศบาลตำบลชุมพร</v>
          </cell>
        </row>
      </sheetData>
      <sheetData sheetId="1"/>
      <sheetData sheetId="2"/>
      <sheetData sheetId="3">
        <row r="3">
          <cell r="A3" t="str">
            <v>สำหรับปี สิ้นสุดวันที่ 30 กันยายน 2561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79"/>
  <sheetViews>
    <sheetView showGridLines="0" workbookViewId="0">
      <pane ySplit="3" topLeftCell="A4" activePane="bottomLeft" state="frozen"/>
      <selection pane="bottomLeft" activeCell="J31" sqref="J31"/>
    </sheetView>
  </sheetViews>
  <sheetFormatPr defaultRowHeight="24.75" x14ac:dyDescent="0.6"/>
  <cols>
    <col min="1" max="2" width="0.125" style="1" customWidth="1"/>
    <col min="3" max="3" width="0.25" style="1" customWidth="1"/>
    <col min="4" max="4" width="0.125" style="1" customWidth="1"/>
    <col min="5" max="5" width="3.25" style="1" customWidth="1"/>
    <col min="6" max="6" width="5.875" style="1" customWidth="1"/>
    <col min="7" max="7" width="25.75" style="1" customWidth="1"/>
    <col min="8" max="8" width="2.125" style="1" customWidth="1"/>
    <col min="9" max="9" width="10.5" style="1" customWidth="1"/>
    <col min="10" max="11" width="15.5" style="1" customWidth="1"/>
    <col min="12" max="13" width="2.125" style="1" customWidth="1"/>
    <col min="14" max="16384" width="9" style="1"/>
  </cols>
  <sheetData>
    <row r="1" spans="2:13" s="4" customFormat="1" ht="20.25" customHeight="1" x14ac:dyDescent="0.2">
      <c r="C1" s="245" t="s">
        <v>0</v>
      </c>
      <c r="D1" s="245"/>
      <c r="E1" s="245"/>
      <c r="F1" s="245"/>
      <c r="G1" s="245"/>
      <c r="H1" s="245"/>
      <c r="I1" s="245"/>
      <c r="J1" s="245"/>
      <c r="K1" s="245"/>
      <c r="L1" s="13"/>
      <c r="M1" s="13"/>
    </row>
    <row r="2" spans="2:13" s="4" customFormat="1" ht="20.25" customHeight="1" x14ac:dyDescent="0.2">
      <c r="C2" s="13"/>
      <c r="D2" s="245" t="s">
        <v>1</v>
      </c>
      <c r="E2" s="245"/>
      <c r="F2" s="245"/>
      <c r="G2" s="245"/>
      <c r="H2" s="245"/>
      <c r="I2" s="245"/>
      <c r="J2" s="245"/>
      <c r="K2" s="245"/>
      <c r="L2" s="245"/>
      <c r="M2" s="245"/>
    </row>
    <row r="3" spans="2:13" s="4" customFormat="1" ht="20.25" customHeight="1" x14ac:dyDescent="0.2">
      <c r="C3" s="13"/>
      <c r="D3" s="245" t="s">
        <v>2</v>
      </c>
      <c r="E3" s="245"/>
      <c r="F3" s="245"/>
      <c r="G3" s="245"/>
      <c r="H3" s="245"/>
      <c r="I3" s="245"/>
      <c r="J3" s="245"/>
      <c r="K3" s="245"/>
      <c r="L3" s="245"/>
      <c r="M3" s="245"/>
    </row>
    <row r="4" spans="2:13" ht="12.75" customHeight="1" x14ac:dyDescent="0.6"/>
    <row r="5" spans="2:13" ht="20.100000000000001" customHeight="1" x14ac:dyDescent="0.6">
      <c r="B5" s="246" t="s">
        <v>3</v>
      </c>
      <c r="C5" s="246"/>
      <c r="D5" s="246"/>
      <c r="E5" s="246"/>
      <c r="F5" s="2" t="s">
        <v>3</v>
      </c>
      <c r="G5" s="2" t="s">
        <v>3</v>
      </c>
      <c r="H5" s="240" t="s">
        <v>4</v>
      </c>
      <c r="I5" s="240"/>
      <c r="J5" s="8" t="s">
        <v>27</v>
      </c>
      <c r="K5" s="8" t="s">
        <v>28</v>
      </c>
      <c r="L5" s="2"/>
    </row>
    <row r="6" spans="2:13" s="4" customFormat="1" ht="20.100000000000001" customHeight="1" x14ac:dyDescent="0.2">
      <c r="B6" s="244" t="s">
        <v>26</v>
      </c>
      <c r="C6" s="244"/>
      <c r="D6" s="244"/>
      <c r="E6" s="244"/>
      <c r="F6" s="244"/>
      <c r="G6" s="244"/>
      <c r="H6" s="243">
        <v>2</v>
      </c>
      <c r="I6" s="243"/>
      <c r="J6" s="10">
        <v>29055319</v>
      </c>
      <c r="K6" s="10">
        <v>28967151</v>
      </c>
      <c r="L6" s="3"/>
    </row>
    <row r="7" spans="2:13" s="4" customFormat="1" ht="20.100000000000001" customHeight="1" x14ac:dyDescent="0.2">
      <c r="B7" s="239" t="s">
        <v>5</v>
      </c>
      <c r="C7" s="239"/>
      <c r="D7" s="239"/>
      <c r="E7" s="239"/>
      <c r="F7" s="239"/>
      <c r="G7" s="239"/>
      <c r="H7" s="243" t="s">
        <v>3</v>
      </c>
      <c r="I7" s="243"/>
      <c r="J7" s="12"/>
      <c r="K7" s="12"/>
      <c r="L7" s="5"/>
    </row>
    <row r="8" spans="2:13" s="4" customFormat="1" ht="20.100000000000001" customHeight="1" x14ac:dyDescent="0.2">
      <c r="B8" s="241" t="s">
        <v>3</v>
      </c>
      <c r="C8" s="241"/>
      <c r="D8" s="241"/>
      <c r="E8" s="241"/>
      <c r="F8" s="239" t="s">
        <v>6</v>
      </c>
      <c r="G8" s="239"/>
      <c r="H8" s="243" t="s">
        <v>3</v>
      </c>
      <c r="I8" s="243"/>
      <c r="J8" s="5" t="s">
        <v>3</v>
      </c>
      <c r="K8" s="5"/>
      <c r="L8" s="5"/>
    </row>
    <row r="9" spans="2:13" s="4" customFormat="1" ht="20.100000000000001" customHeight="1" x14ac:dyDescent="0.2">
      <c r="B9" s="241" t="s">
        <v>3</v>
      </c>
      <c r="C9" s="241"/>
      <c r="D9" s="241"/>
      <c r="E9" s="241"/>
      <c r="F9" s="241" t="s">
        <v>7</v>
      </c>
      <c r="G9" s="241"/>
      <c r="H9" s="242">
        <v>3</v>
      </c>
      <c r="I9" s="242"/>
      <c r="J9" s="6">
        <v>12848642.640000001</v>
      </c>
      <c r="K9" s="6">
        <v>13918257.689999999</v>
      </c>
      <c r="L9" s="6"/>
    </row>
    <row r="10" spans="2:13" s="4" customFormat="1" ht="20.100000000000001" customHeight="1" x14ac:dyDescent="0.2">
      <c r="B10" s="241" t="s">
        <v>3</v>
      </c>
      <c r="C10" s="241"/>
      <c r="D10" s="241"/>
      <c r="E10" s="241"/>
      <c r="F10" s="241" t="s">
        <v>8</v>
      </c>
      <c r="G10" s="241"/>
      <c r="H10" s="242">
        <v>4</v>
      </c>
      <c r="I10" s="242"/>
      <c r="J10" s="6">
        <v>1552977.62</v>
      </c>
      <c r="K10" s="6">
        <v>1548658.79</v>
      </c>
      <c r="L10" s="6"/>
    </row>
    <row r="11" spans="2:13" s="4" customFormat="1" ht="20.100000000000001" customHeight="1" x14ac:dyDescent="0.2">
      <c r="B11" s="241" t="s">
        <v>3</v>
      </c>
      <c r="C11" s="241"/>
      <c r="D11" s="241"/>
      <c r="E11" s="241"/>
      <c r="F11" s="241" t="s">
        <v>9</v>
      </c>
      <c r="G11" s="241"/>
      <c r="H11" s="242">
        <v>5</v>
      </c>
      <c r="I11" s="242"/>
      <c r="J11" s="6">
        <v>11950</v>
      </c>
      <c r="K11" s="6">
        <v>0</v>
      </c>
      <c r="L11" s="6"/>
    </row>
    <row r="12" spans="2:13" s="4" customFormat="1" ht="20.100000000000001" customHeight="1" x14ac:dyDescent="0.2">
      <c r="B12" s="241" t="s">
        <v>3</v>
      </c>
      <c r="C12" s="241"/>
      <c r="D12" s="241"/>
      <c r="E12" s="241"/>
      <c r="F12" s="241" t="s">
        <v>10</v>
      </c>
      <c r="G12" s="241"/>
      <c r="H12" s="242">
        <v>6</v>
      </c>
      <c r="I12" s="242"/>
      <c r="J12" s="6">
        <v>1444000</v>
      </c>
      <c r="K12" s="6">
        <v>0</v>
      </c>
      <c r="L12" s="6"/>
    </row>
    <row r="13" spans="2:13" s="4" customFormat="1" ht="20.100000000000001" customHeight="1" x14ac:dyDescent="0.2">
      <c r="B13" s="241" t="s">
        <v>3</v>
      </c>
      <c r="C13" s="241"/>
      <c r="D13" s="241"/>
      <c r="E13" s="241"/>
      <c r="F13" s="241" t="s">
        <v>11</v>
      </c>
      <c r="G13" s="241"/>
      <c r="H13" s="242">
        <v>7</v>
      </c>
      <c r="I13" s="242"/>
      <c r="J13" s="6">
        <v>4849.45</v>
      </c>
      <c r="K13" s="6">
        <v>1148</v>
      </c>
      <c r="L13" s="6"/>
    </row>
    <row r="14" spans="2:13" s="4" customFormat="1" ht="20.100000000000001" customHeight="1" x14ac:dyDescent="0.2">
      <c r="B14" s="241" t="s">
        <v>3</v>
      </c>
      <c r="C14" s="241"/>
      <c r="D14" s="241"/>
      <c r="E14" s="241"/>
      <c r="F14" s="241" t="s">
        <v>12</v>
      </c>
      <c r="G14" s="241"/>
      <c r="H14" s="242">
        <v>8</v>
      </c>
      <c r="I14" s="242"/>
      <c r="J14" s="6">
        <v>1000</v>
      </c>
      <c r="K14" s="6">
        <v>0</v>
      </c>
      <c r="L14" s="6"/>
    </row>
    <row r="15" spans="2:13" s="4" customFormat="1" ht="20.100000000000001" customHeight="1" x14ac:dyDescent="0.2">
      <c r="B15" s="241" t="s">
        <v>3</v>
      </c>
      <c r="C15" s="241"/>
      <c r="D15" s="241"/>
      <c r="E15" s="241"/>
      <c r="F15" s="239" t="s">
        <v>13</v>
      </c>
      <c r="G15" s="239"/>
      <c r="H15" s="243" t="s">
        <v>3</v>
      </c>
      <c r="I15" s="243"/>
      <c r="J15" s="3">
        <f>SUM(J9:J14)</f>
        <v>15863419.710000001</v>
      </c>
      <c r="K15" s="3">
        <f>SUM(K9:K14)</f>
        <v>15468064.48</v>
      </c>
      <c r="L15" s="3"/>
    </row>
    <row r="16" spans="2:13" s="4" customFormat="1" ht="20.100000000000001" customHeight="1" x14ac:dyDescent="0.2">
      <c r="B16" s="239" t="s">
        <v>14</v>
      </c>
      <c r="C16" s="239"/>
      <c r="D16" s="239"/>
      <c r="E16" s="239"/>
      <c r="F16" s="239"/>
      <c r="G16" s="239"/>
      <c r="H16" s="240" t="s">
        <v>3</v>
      </c>
      <c r="I16" s="240"/>
      <c r="J16" s="10">
        <f>SUM(J15)</f>
        <v>15863419.710000001</v>
      </c>
      <c r="K16" s="10">
        <f>SUM(K15)</f>
        <v>15468064.48</v>
      </c>
      <c r="L16" s="3"/>
    </row>
    <row r="17" spans="2:12" s="4" customFormat="1" ht="20.100000000000001" customHeight="1" x14ac:dyDescent="0.2">
      <c r="B17" s="7"/>
      <c r="C17" s="7"/>
      <c r="D17" s="7"/>
      <c r="E17" s="7"/>
      <c r="F17" s="7"/>
      <c r="G17" s="7"/>
      <c r="H17" s="8"/>
      <c r="I17" s="8"/>
      <c r="J17" s="10"/>
      <c r="K17" s="10"/>
      <c r="L17" s="3"/>
    </row>
    <row r="18" spans="2:12" s="4" customFormat="1" ht="20.100000000000001" customHeight="1" x14ac:dyDescent="0.2">
      <c r="B18" s="244" t="s">
        <v>29</v>
      </c>
      <c r="C18" s="244"/>
      <c r="D18" s="244"/>
      <c r="E18" s="244"/>
      <c r="F18" s="244"/>
      <c r="G18" s="244"/>
      <c r="H18" s="243">
        <v>2</v>
      </c>
      <c r="I18" s="243"/>
      <c r="J18" s="10">
        <f>SUM(J6)</f>
        <v>29055319</v>
      </c>
      <c r="K18" s="10">
        <f>SUM(K6)</f>
        <v>28967151</v>
      </c>
      <c r="L18" s="3"/>
    </row>
    <row r="19" spans="2:12" s="4" customFormat="1" ht="20.100000000000001" customHeight="1" x14ac:dyDescent="0.2">
      <c r="B19" s="239" t="s">
        <v>15</v>
      </c>
      <c r="C19" s="239"/>
      <c r="D19" s="239"/>
      <c r="E19" s="239"/>
      <c r="F19" s="239"/>
      <c r="G19" s="239"/>
      <c r="H19" s="243" t="s">
        <v>3</v>
      </c>
      <c r="I19" s="243"/>
      <c r="J19" s="5" t="s">
        <v>3</v>
      </c>
      <c r="K19" s="5" t="s">
        <v>3</v>
      </c>
      <c r="L19" s="5"/>
    </row>
    <row r="20" spans="2:12" s="4" customFormat="1" ht="20.100000000000001" customHeight="1" x14ac:dyDescent="0.2">
      <c r="B20" s="241" t="s">
        <v>3</v>
      </c>
      <c r="C20" s="241"/>
      <c r="D20" s="241"/>
      <c r="E20" s="241"/>
      <c r="F20" s="239" t="s">
        <v>16</v>
      </c>
      <c r="G20" s="239"/>
      <c r="H20" s="243" t="s">
        <v>3</v>
      </c>
      <c r="I20" s="243"/>
      <c r="J20" s="5" t="s">
        <v>3</v>
      </c>
      <c r="K20" s="5" t="s">
        <v>3</v>
      </c>
      <c r="L20" s="5"/>
    </row>
    <row r="21" spans="2:12" s="4" customFormat="1" ht="20.100000000000001" customHeight="1" x14ac:dyDescent="0.2">
      <c r="B21" s="241" t="s">
        <v>3</v>
      </c>
      <c r="C21" s="241"/>
      <c r="D21" s="241"/>
      <c r="E21" s="241"/>
      <c r="F21" s="241" t="s">
        <v>17</v>
      </c>
      <c r="G21" s="241"/>
      <c r="H21" s="242">
        <v>9</v>
      </c>
      <c r="I21" s="242"/>
      <c r="J21" s="6">
        <v>2508890</v>
      </c>
      <c r="K21" s="6">
        <v>1282860</v>
      </c>
      <c r="L21" s="6"/>
    </row>
    <row r="22" spans="2:12" s="4" customFormat="1" ht="20.100000000000001" customHeight="1" x14ac:dyDescent="0.2">
      <c r="B22" s="241" t="s">
        <v>3</v>
      </c>
      <c r="C22" s="241"/>
      <c r="D22" s="241"/>
      <c r="E22" s="241"/>
      <c r="F22" s="241" t="s">
        <v>18</v>
      </c>
      <c r="G22" s="241"/>
      <c r="H22" s="242">
        <v>10</v>
      </c>
      <c r="I22" s="242"/>
      <c r="J22" s="6">
        <v>11950</v>
      </c>
      <c r="K22" s="6">
        <v>0</v>
      </c>
      <c r="L22" s="6"/>
    </row>
    <row r="23" spans="2:12" s="4" customFormat="1" ht="20.100000000000001" customHeight="1" x14ac:dyDescent="0.2">
      <c r="B23" s="241" t="s">
        <v>3</v>
      </c>
      <c r="C23" s="241"/>
      <c r="D23" s="241"/>
      <c r="E23" s="241"/>
      <c r="F23" s="241" t="s">
        <v>19</v>
      </c>
      <c r="G23" s="241"/>
      <c r="H23" s="242">
        <v>11</v>
      </c>
      <c r="I23" s="242"/>
      <c r="J23" s="6">
        <v>467776.77</v>
      </c>
      <c r="K23" s="6">
        <v>371617.59</v>
      </c>
      <c r="L23" s="6"/>
    </row>
    <row r="24" spans="2:12" s="4" customFormat="1" ht="20.100000000000001" customHeight="1" x14ac:dyDescent="0.2">
      <c r="B24" s="241" t="s">
        <v>3</v>
      </c>
      <c r="C24" s="241"/>
      <c r="D24" s="241"/>
      <c r="E24" s="241"/>
      <c r="F24" s="239" t="s">
        <v>20</v>
      </c>
      <c r="G24" s="239"/>
      <c r="H24" s="243" t="s">
        <v>3</v>
      </c>
      <c r="I24" s="243"/>
      <c r="J24" s="3">
        <f>SUM(J21:J23)</f>
        <v>2988616.77</v>
      </c>
      <c r="K24" s="3">
        <f>SUM(K21:K23)</f>
        <v>1654477.59</v>
      </c>
      <c r="L24" s="3"/>
    </row>
    <row r="25" spans="2:12" s="4" customFormat="1" ht="20.100000000000001" customHeight="1" x14ac:dyDescent="0.2">
      <c r="B25" s="239" t="s">
        <v>21</v>
      </c>
      <c r="C25" s="239"/>
      <c r="D25" s="239"/>
      <c r="E25" s="239"/>
      <c r="F25" s="239"/>
      <c r="G25" s="239"/>
      <c r="H25" s="240" t="s">
        <v>3</v>
      </c>
      <c r="I25" s="240"/>
      <c r="J25" s="3">
        <f>SUM(J24)</f>
        <v>2988616.77</v>
      </c>
      <c r="K25" s="3">
        <f>SUM(K24)</f>
        <v>1654477.59</v>
      </c>
      <c r="L25" s="3"/>
    </row>
    <row r="26" spans="2:12" s="4" customFormat="1" ht="20.100000000000001" customHeight="1" x14ac:dyDescent="0.2">
      <c r="B26" s="239" t="s">
        <v>22</v>
      </c>
      <c r="C26" s="239"/>
      <c r="D26" s="239"/>
      <c r="E26" s="239"/>
      <c r="F26" s="239"/>
      <c r="G26" s="239"/>
      <c r="H26" s="243" t="s">
        <v>3</v>
      </c>
      <c r="I26" s="243"/>
      <c r="J26" s="5" t="s">
        <v>3</v>
      </c>
      <c r="K26" s="5" t="s">
        <v>3</v>
      </c>
      <c r="L26" s="5"/>
    </row>
    <row r="27" spans="2:12" s="4" customFormat="1" ht="20.100000000000001" customHeight="1" x14ac:dyDescent="0.2">
      <c r="B27" s="241" t="s">
        <v>3</v>
      </c>
      <c r="C27" s="241"/>
      <c r="D27" s="241"/>
      <c r="E27" s="241"/>
      <c r="F27" s="241" t="s">
        <v>22</v>
      </c>
      <c r="G27" s="241"/>
      <c r="H27" s="242">
        <v>12</v>
      </c>
      <c r="I27" s="242"/>
      <c r="J27" s="6">
        <v>4274724.2699999996</v>
      </c>
      <c r="K27" s="6">
        <v>5336075.2300000004</v>
      </c>
      <c r="L27" s="6"/>
    </row>
    <row r="28" spans="2:12" s="4" customFormat="1" ht="20.100000000000001" customHeight="1" x14ac:dyDescent="0.2">
      <c r="B28" s="241" t="s">
        <v>3</v>
      </c>
      <c r="C28" s="241"/>
      <c r="D28" s="241"/>
      <c r="E28" s="241"/>
      <c r="F28" s="241" t="s">
        <v>23</v>
      </c>
      <c r="G28" s="241"/>
      <c r="H28" s="242"/>
      <c r="I28" s="242"/>
      <c r="J28" s="6">
        <v>8600078.6699999999</v>
      </c>
      <c r="K28" s="6">
        <v>8477511.6600000001</v>
      </c>
      <c r="L28" s="6"/>
    </row>
    <row r="29" spans="2:12" s="4" customFormat="1" ht="20.100000000000001" customHeight="1" x14ac:dyDescent="0.2">
      <c r="B29" s="241" t="s">
        <v>3</v>
      </c>
      <c r="C29" s="241"/>
      <c r="D29" s="241"/>
      <c r="E29" s="241"/>
      <c r="F29" s="239" t="s">
        <v>24</v>
      </c>
      <c r="G29" s="239"/>
      <c r="H29" s="243" t="s">
        <v>3</v>
      </c>
      <c r="I29" s="243"/>
      <c r="J29" s="3">
        <f>SUM(J27:J28)</f>
        <v>12874802.939999999</v>
      </c>
      <c r="K29" s="3">
        <f>SUM(K27:K28)</f>
        <v>13813586.890000001</v>
      </c>
      <c r="L29" s="3"/>
    </row>
    <row r="30" spans="2:12" s="4" customFormat="1" ht="20.100000000000001" customHeight="1" x14ac:dyDescent="0.2">
      <c r="B30" s="239" t="s">
        <v>25</v>
      </c>
      <c r="C30" s="239"/>
      <c r="D30" s="239"/>
      <c r="E30" s="239"/>
      <c r="F30" s="239"/>
      <c r="G30" s="239"/>
      <c r="H30" s="240" t="s">
        <v>3</v>
      </c>
      <c r="I30" s="240"/>
      <c r="J30" s="10">
        <f>SUM(J25+J29)</f>
        <v>15863419.709999999</v>
      </c>
      <c r="K30" s="10">
        <f>SUM(K25+K29)</f>
        <v>15468064.48</v>
      </c>
      <c r="L30" s="3"/>
    </row>
    <row r="31" spans="2:12" ht="20.100000000000001" customHeight="1" x14ac:dyDescent="0.6"/>
    <row r="32" spans="2:12" ht="20.100000000000001" customHeight="1" x14ac:dyDescent="0.6"/>
    <row r="33" ht="20.100000000000001" customHeight="1" x14ac:dyDescent="0.6"/>
    <row r="34" ht="20.100000000000001" customHeight="1" x14ac:dyDescent="0.6"/>
    <row r="35" ht="20.100000000000001" customHeight="1" x14ac:dyDescent="0.6"/>
    <row r="36" ht="20.100000000000001" customHeight="1" x14ac:dyDescent="0.6"/>
    <row r="37" ht="20.100000000000001" customHeight="1" x14ac:dyDescent="0.6"/>
    <row r="38" ht="20.100000000000001" customHeight="1" x14ac:dyDescent="0.6"/>
    <row r="39" ht="20.100000000000001" customHeight="1" x14ac:dyDescent="0.6"/>
    <row r="40" ht="20.100000000000001" customHeight="1" x14ac:dyDescent="0.6"/>
    <row r="41" ht="24.95" customHeight="1" x14ac:dyDescent="0.6"/>
    <row r="42" ht="24.95" customHeight="1" x14ac:dyDescent="0.6"/>
    <row r="43" ht="24.95" customHeight="1" x14ac:dyDescent="0.6"/>
    <row r="44" ht="24.95" customHeight="1" x14ac:dyDescent="0.6"/>
    <row r="45" ht="24.95" customHeight="1" x14ac:dyDescent="0.6"/>
    <row r="46" ht="24.95" customHeight="1" x14ac:dyDescent="0.6"/>
    <row r="47" ht="24.95" customHeight="1" x14ac:dyDescent="0.6"/>
    <row r="48" ht="24.95" customHeight="1" x14ac:dyDescent="0.6"/>
    <row r="49" ht="24.95" customHeight="1" x14ac:dyDescent="0.6"/>
    <row r="50" ht="24.95" customHeight="1" x14ac:dyDescent="0.6"/>
    <row r="51" ht="24.95" customHeight="1" x14ac:dyDescent="0.6"/>
    <row r="52" ht="24.95" customHeight="1" x14ac:dyDescent="0.6"/>
    <row r="53" ht="24.95" customHeight="1" x14ac:dyDescent="0.6"/>
    <row r="54" ht="24.95" customHeight="1" x14ac:dyDescent="0.6"/>
    <row r="55" ht="24.95" customHeight="1" x14ac:dyDescent="0.6"/>
    <row r="56" ht="24.95" customHeight="1" x14ac:dyDescent="0.6"/>
    <row r="57" ht="24.95" customHeight="1" x14ac:dyDescent="0.6"/>
    <row r="58" ht="24.95" customHeight="1" x14ac:dyDescent="0.6"/>
    <row r="59" ht="24.95" customHeight="1" x14ac:dyDescent="0.6"/>
    <row r="60" ht="24.95" customHeight="1" x14ac:dyDescent="0.6"/>
    <row r="61" ht="24.95" customHeight="1" x14ac:dyDescent="0.6"/>
    <row r="62" ht="24.95" customHeight="1" x14ac:dyDescent="0.6"/>
    <row r="63" ht="24.95" customHeight="1" x14ac:dyDescent="0.6"/>
    <row r="64" ht="24.95" customHeight="1" x14ac:dyDescent="0.6"/>
    <row r="65" ht="24.95" customHeight="1" x14ac:dyDescent="0.6"/>
    <row r="66" ht="24.95" customHeight="1" x14ac:dyDescent="0.6"/>
    <row r="67" ht="24.95" customHeight="1" x14ac:dyDescent="0.6"/>
    <row r="68" ht="24.95" customHeight="1" x14ac:dyDescent="0.6"/>
    <row r="69" ht="24.95" customHeight="1" x14ac:dyDescent="0.6"/>
    <row r="70" ht="24.95" customHeight="1" x14ac:dyDescent="0.6"/>
    <row r="71" ht="24.95" customHeight="1" x14ac:dyDescent="0.6"/>
    <row r="72" ht="24.95" customHeight="1" x14ac:dyDescent="0.6"/>
    <row r="73" ht="24.95" customHeight="1" x14ac:dyDescent="0.6"/>
    <row r="74" ht="24.95" customHeight="1" x14ac:dyDescent="0.6"/>
    <row r="75" ht="24.95" customHeight="1" x14ac:dyDescent="0.6"/>
    <row r="76" ht="24.95" customHeight="1" x14ac:dyDescent="0.6"/>
    <row r="77" ht="24.95" customHeight="1" x14ac:dyDescent="0.6"/>
    <row r="78" ht="24.95" customHeight="1" x14ac:dyDescent="0.6"/>
    <row r="79" ht="24.95" customHeight="1" x14ac:dyDescent="0.6"/>
  </sheetData>
  <mergeCells count="69">
    <mergeCell ref="C1:K1"/>
    <mergeCell ref="D2:M2"/>
    <mergeCell ref="D3:M3"/>
    <mergeCell ref="H6:I6"/>
    <mergeCell ref="B6:G6"/>
    <mergeCell ref="B5:E5"/>
    <mergeCell ref="H5:I5"/>
    <mergeCell ref="B7:G7"/>
    <mergeCell ref="H7:I7"/>
    <mergeCell ref="B8:E8"/>
    <mergeCell ref="F8:G8"/>
    <mergeCell ref="H8:I8"/>
    <mergeCell ref="B9:E9"/>
    <mergeCell ref="F9:G9"/>
    <mergeCell ref="H9:I9"/>
    <mergeCell ref="B10:E10"/>
    <mergeCell ref="F10:G10"/>
    <mergeCell ref="H10:I10"/>
    <mergeCell ref="B11:E11"/>
    <mergeCell ref="F11:G11"/>
    <mergeCell ref="H11:I11"/>
    <mergeCell ref="B12:E12"/>
    <mergeCell ref="F12:G12"/>
    <mergeCell ref="H12:I12"/>
    <mergeCell ref="B13:E13"/>
    <mergeCell ref="F13:G13"/>
    <mergeCell ref="H13:I13"/>
    <mergeCell ref="B14:E14"/>
    <mergeCell ref="F14:G14"/>
    <mergeCell ref="H14:I14"/>
    <mergeCell ref="B15:E15"/>
    <mergeCell ref="F15:G15"/>
    <mergeCell ref="H15:I15"/>
    <mergeCell ref="B16:G16"/>
    <mergeCell ref="H16:I16"/>
    <mergeCell ref="B19:G19"/>
    <mergeCell ref="H19:I19"/>
    <mergeCell ref="B18:G18"/>
    <mergeCell ref="H18:I18"/>
    <mergeCell ref="B20:E20"/>
    <mergeCell ref="F20:G20"/>
    <mergeCell ref="H20:I20"/>
    <mergeCell ref="B21:E21"/>
    <mergeCell ref="F21:G21"/>
    <mergeCell ref="H21:I21"/>
    <mergeCell ref="B22:E22"/>
    <mergeCell ref="F22:G22"/>
    <mergeCell ref="H22:I22"/>
    <mergeCell ref="B23:E23"/>
    <mergeCell ref="F23:G23"/>
    <mergeCell ref="H23:I23"/>
    <mergeCell ref="B24:E24"/>
    <mergeCell ref="F24:G24"/>
    <mergeCell ref="H24:I24"/>
    <mergeCell ref="B25:G25"/>
    <mergeCell ref="H25:I25"/>
    <mergeCell ref="B26:G26"/>
    <mergeCell ref="H26:I26"/>
    <mergeCell ref="B27:E27"/>
    <mergeCell ref="F27:G27"/>
    <mergeCell ref="H27:I27"/>
    <mergeCell ref="B30:G30"/>
    <mergeCell ref="H30:I30"/>
    <mergeCell ref="B28:E28"/>
    <mergeCell ref="F28:G28"/>
    <mergeCell ref="H28:I28"/>
    <mergeCell ref="B29:E29"/>
    <mergeCell ref="F29:G29"/>
    <mergeCell ref="H29:I29"/>
  </mergeCells>
  <pageMargins left="0.82677165354330717" right="0.19685039370078741" top="0.78740157480314965" bottom="0.19685039370078741" header="0.47244094488188981" footer="0.47244094488188981"/>
  <pageSetup paperSize="9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S117"/>
  <sheetViews>
    <sheetView view="pageBreakPreview" zoomScale="120" zoomScaleNormal="100" zoomScaleSheetLayoutView="120" workbookViewId="0">
      <selection sqref="A1:XFD3"/>
    </sheetView>
  </sheetViews>
  <sheetFormatPr defaultRowHeight="15" customHeight="1" x14ac:dyDescent="0.6"/>
  <cols>
    <col min="1" max="1" width="5.875" style="207" customWidth="1"/>
    <col min="2" max="2" width="11.125" style="206" customWidth="1"/>
    <col min="3" max="3" width="25" style="207" customWidth="1"/>
    <col min="4" max="4" width="14.5" style="206" customWidth="1"/>
    <col min="5" max="5" width="12.125" style="208" customWidth="1"/>
    <col min="6" max="6" width="8.375" style="209" customWidth="1"/>
    <col min="7" max="7" width="4.25" style="209" customWidth="1"/>
    <col min="8" max="9" width="9" style="209" customWidth="1"/>
    <col min="10" max="11" width="9" style="209"/>
    <col min="12" max="16384" width="9" style="207"/>
  </cols>
  <sheetData>
    <row r="1" spans="1:11" s="184" customFormat="1" ht="17.100000000000001" customHeight="1" x14ac:dyDescent="0.2">
      <c r="A1" s="388" t="s">
        <v>321</v>
      </c>
      <c r="B1" s="388"/>
      <c r="C1" s="388"/>
      <c r="D1" s="388"/>
      <c r="E1" s="388"/>
      <c r="F1" s="183"/>
      <c r="G1" s="183"/>
      <c r="H1" s="183"/>
      <c r="I1" s="183"/>
      <c r="J1" s="183"/>
      <c r="K1" s="183"/>
    </row>
    <row r="2" spans="1:11" s="188" customFormat="1" ht="17.100000000000001" customHeight="1" x14ac:dyDescent="0.2">
      <c r="A2" s="185" t="s">
        <v>320</v>
      </c>
      <c r="B2" s="185"/>
      <c r="C2" s="185"/>
      <c r="D2" s="185"/>
      <c r="E2" s="186"/>
      <c r="F2" s="187"/>
      <c r="G2" s="187"/>
      <c r="H2" s="187"/>
      <c r="I2" s="187"/>
      <c r="J2" s="187"/>
      <c r="K2" s="187"/>
    </row>
    <row r="3" spans="1:11" s="188" customFormat="1" ht="17.100000000000001" customHeight="1" x14ac:dyDescent="0.2">
      <c r="A3" s="185" t="s">
        <v>319</v>
      </c>
      <c r="B3" s="185"/>
      <c r="D3" s="185"/>
      <c r="E3" s="186" t="s">
        <v>318</v>
      </c>
      <c r="F3" s="187"/>
      <c r="G3" s="187"/>
      <c r="H3" s="187"/>
      <c r="I3" s="187"/>
      <c r="J3" s="187"/>
      <c r="K3" s="187"/>
    </row>
    <row r="4" spans="1:11" s="193" customFormat="1" ht="17.100000000000001" customHeight="1" x14ac:dyDescent="0.5">
      <c r="A4" s="212"/>
      <c r="B4" s="185" t="s">
        <v>98</v>
      </c>
      <c r="C4" s="213"/>
      <c r="D4" s="185"/>
      <c r="E4" s="214"/>
      <c r="F4" s="192"/>
      <c r="G4" s="192"/>
      <c r="H4" s="192"/>
      <c r="I4" s="192"/>
      <c r="J4" s="192"/>
      <c r="K4" s="192"/>
    </row>
    <row r="5" spans="1:11" s="193" customFormat="1" ht="17.100000000000001" customHeight="1" x14ac:dyDescent="0.5">
      <c r="A5" s="212"/>
      <c r="B5" s="213" t="s">
        <v>317</v>
      </c>
      <c r="C5" s="213"/>
      <c r="D5" s="185"/>
      <c r="E5" s="214">
        <v>4500</v>
      </c>
      <c r="F5" s="192"/>
      <c r="G5" s="192"/>
      <c r="H5" s="192"/>
      <c r="I5" s="192"/>
      <c r="J5" s="192"/>
      <c r="K5" s="192"/>
    </row>
    <row r="6" spans="1:11" s="193" customFormat="1" ht="17.100000000000001" customHeight="1" x14ac:dyDescent="0.5">
      <c r="A6" s="212"/>
      <c r="B6" s="213" t="s">
        <v>316</v>
      </c>
      <c r="C6" s="213"/>
      <c r="D6" s="185"/>
      <c r="E6" s="214">
        <v>6600</v>
      </c>
      <c r="F6" s="192"/>
      <c r="G6" s="192"/>
      <c r="H6" s="192"/>
      <c r="I6" s="192"/>
      <c r="J6" s="192"/>
      <c r="K6" s="192"/>
    </row>
    <row r="7" spans="1:11" s="193" customFormat="1" ht="17.100000000000001" customHeight="1" x14ac:dyDescent="0.5">
      <c r="A7" s="212"/>
      <c r="B7" s="213" t="s">
        <v>315</v>
      </c>
      <c r="C7" s="213"/>
      <c r="D7" s="185"/>
      <c r="E7" s="214">
        <v>4500</v>
      </c>
      <c r="F7" s="192"/>
      <c r="G7" s="192"/>
      <c r="H7" s="192"/>
      <c r="I7" s="192"/>
      <c r="J7" s="192"/>
      <c r="K7" s="192"/>
    </row>
    <row r="8" spans="1:11" s="193" customFormat="1" ht="17.100000000000001" customHeight="1" x14ac:dyDescent="0.5">
      <c r="A8" s="212"/>
      <c r="B8" s="213" t="s">
        <v>314</v>
      </c>
      <c r="C8" s="213"/>
      <c r="D8" s="185"/>
      <c r="E8" s="214">
        <v>21300</v>
      </c>
      <c r="F8" s="192"/>
      <c r="G8" s="192"/>
      <c r="H8" s="192"/>
      <c r="I8" s="192"/>
      <c r="J8" s="192"/>
      <c r="K8" s="192"/>
    </row>
    <row r="9" spans="1:11" s="193" customFormat="1" ht="17.100000000000001" customHeight="1" x14ac:dyDescent="0.5">
      <c r="A9" s="212"/>
      <c r="B9" s="213" t="s">
        <v>314</v>
      </c>
      <c r="C9" s="213"/>
      <c r="D9" s="185"/>
      <c r="E9" s="214">
        <v>11000</v>
      </c>
      <c r="F9" s="192"/>
      <c r="G9" s="192"/>
      <c r="H9" s="192"/>
      <c r="I9" s="192"/>
      <c r="J9" s="192"/>
      <c r="K9" s="192"/>
    </row>
    <row r="10" spans="1:11" s="193" customFormat="1" ht="17.100000000000001" customHeight="1" x14ac:dyDescent="0.5">
      <c r="A10" s="212"/>
      <c r="B10" s="213" t="s">
        <v>313</v>
      </c>
      <c r="C10" s="213"/>
      <c r="D10" s="185"/>
      <c r="E10" s="214">
        <v>4200</v>
      </c>
      <c r="F10" s="192"/>
      <c r="G10" s="192"/>
      <c r="H10" s="192"/>
      <c r="I10" s="192"/>
      <c r="J10" s="192"/>
      <c r="K10" s="192"/>
    </row>
    <row r="11" spans="1:11" s="193" customFormat="1" ht="17.100000000000001" customHeight="1" x14ac:dyDescent="0.5">
      <c r="A11" s="212"/>
      <c r="B11" s="213" t="s">
        <v>312</v>
      </c>
      <c r="C11" s="213"/>
      <c r="D11" s="185"/>
      <c r="E11" s="214">
        <v>9000</v>
      </c>
      <c r="F11" s="192"/>
      <c r="G11" s="192"/>
      <c r="H11" s="192"/>
      <c r="I11" s="192"/>
      <c r="J11" s="192"/>
      <c r="K11" s="192"/>
    </row>
    <row r="12" spans="1:11" s="193" customFormat="1" ht="17.100000000000001" customHeight="1" x14ac:dyDescent="0.5">
      <c r="A12" s="212"/>
      <c r="B12" s="213" t="s">
        <v>311</v>
      </c>
      <c r="C12" s="213"/>
      <c r="D12" s="185"/>
      <c r="E12" s="214">
        <v>2400</v>
      </c>
      <c r="F12" s="192"/>
      <c r="G12" s="192"/>
      <c r="H12" s="192"/>
      <c r="I12" s="192"/>
      <c r="J12" s="192"/>
      <c r="K12" s="192"/>
    </row>
    <row r="13" spans="1:11" s="193" customFormat="1" ht="17.100000000000001" customHeight="1" x14ac:dyDescent="0.5">
      <c r="A13" s="212"/>
      <c r="B13" s="213" t="s">
        <v>310</v>
      </c>
      <c r="C13" s="213"/>
      <c r="D13" s="185"/>
      <c r="E13" s="214">
        <v>34200</v>
      </c>
      <c r="F13" s="192"/>
      <c r="G13" s="192"/>
      <c r="H13" s="192"/>
      <c r="I13" s="192"/>
      <c r="J13" s="192"/>
      <c r="K13" s="192"/>
    </row>
    <row r="14" spans="1:11" s="193" customFormat="1" ht="17.100000000000001" customHeight="1" x14ac:dyDescent="0.5">
      <c r="A14" s="212"/>
      <c r="B14" s="213" t="s">
        <v>97</v>
      </c>
      <c r="C14" s="213"/>
      <c r="D14" s="185"/>
      <c r="E14" s="214">
        <v>41400</v>
      </c>
      <c r="F14" s="192"/>
      <c r="G14" s="192"/>
      <c r="H14" s="192"/>
      <c r="I14" s="192"/>
      <c r="J14" s="192"/>
      <c r="K14" s="192"/>
    </row>
    <row r="15" spans="1:11" s="195" customFormat="1" ht="17.100000000000001" customHeight="1" thickBot="1" x14ac:dyDescent="0.55000000000000004">
      <c r="A15" s="212"/>
      <c r="B15" s="185" t="s">
        <v>30</v>
      </c>
      <c r="C15" s="185"/>
      <c r="D15" s="185"/>
      <c r="E15" s="215">
        <f>SUM(E5:E14)</f>
        <v>139100</v>
      </c>
      <c r="F15" s="194"/>
      <c r="G15" s="194"/>
      <c r="H15" s="194"/>
      <c r="I15" s="194"/>
      <c r="J15" s="194"/>
      <c r="K15" s="194"/>
    </row>
    <row r="16" spans="1:11" s="193" customFormat="1" ht="17.100000000000001" customHeight="1" thickTop="1" x14ac:dyDescent="0.5">
      <c r="A16" s="212"/>
      <c r="B16" s="185" t="s">
        <v>254</v>
      </c>
      <c r="C16" s="185"/>
      <c r="D16" s="185"/>
      <c r="E16" s="186"/>
      <c r="F16" s="192"/>
      <c r="G16" s="192"/>
      <c r="H16" s="192"/>
      <c r="I16" s="192"/>
      <c r="J16" s="192"/>
      <c r="K16" s="192"/>
    </row>
    <row r="17" spans="1:19" s="193" customFormat="1" ht="17.100000000000001" customHeight="1" x14ac:dyDescent="0.5">
      <c r="A17" s="212"/>
      <c r="B17" s="213" t="s">
        <v>309</v>
      </c>
      <c r="C17" s="213"/>
      <c r="D17" s="188"/>
      <c r="E17" s="216">
        <v>16000</v>
      </c>
      <c r="F17" s="192"/>
      <c r="G17" s="197"/>
      <c r="H17" s="198"/>
      <c r="I17" s="192"/>
      <c r="J17" s="192"/>
      <c r="K17" s="192"/>
      <c r="S17" s="199"/>
    </row>
    <row r="18" spans="1:19" s="193" customFormat="1" ht="17.100000000000001" customHeight="1" x14ac:dyDescent="0.5">
      <c r="A18" s="212"/>
      <c r="B18" s="213" t="s">
        <v>309</v>
      </c>
      <c r="C18" s="213"/>
      <c r="D18" s="188"/>
      <c r="E18" s="216">
        <v>16000</v>
      </c>
      <c r="F18" s="192"/>
      <c r="G18" s="197"/>
      <c r="H18" s="198"/>
      <c r="I18" s="192"/>
      <c r="J18" s="192"/>
      <c r="K18" s="192"/>
      <c r="S18" s="199"/>
    </row>
    <row r="19" spans="1:19" s="193" customFormat="1" ht="17.100000000000001" customHeight="1" x14ac:dyDescent="0.5">
      <c r="A19" s="212"/>
      <c r="B19" s="213" t="s">
        <v>308</v>
      </c>
      <c r="C19" s="213"/>
      <c r="D19" s="188"/>
      <c r="E19" s="216">
        <v>16000</v>
      </c>
      <c r="F19" s="192"/>
      <c r="G19" s="197"/>
      <c r="H19" s="198"/>
      <c r="I19" s="192"/>
      <c r="J19" s="192"/>
      <c r="K19" s="192"/>
      <c r="S19" s="199"/>
    </row>
    <row r="20" spans="1:19" s="193" customFormat="1" ht="17.100000000000001" customHeight="1" x14ac:dyDescent="0.5">
      <c r="A20" s="212"/>
      <c r="B20" s="213" t="s">
        <v>308</v>
      </c>
      <c r="C20" s="213"/>
      <c r="D20" s="188"/>
      <c r="E20" s="216">
        <v>16000</v>
      </c>
      <c r="F20" s="192"/>
      <c r="G20" s="197"/>
      <c r="H20" s="198"/>
      <c r="I20" s="192"/>
      <c r="J20" s="192"/>
      <c r="K20" s="192"/>
      <c r="S20" s="199"/>
    </row>
    <row r="21" spans="1:19" s="193" customFormat="1" ht="17.100000000000001" customHeight="1" x14ac:dyDescent="0.5">
      <c r="A21" s="212"/>
      <c r="B21" s="213" t="s">
        <v>307</v>
      </c>
      <c r="C21" s="213"/>
      <c r="D21" s="188"/>
      <c r="E21" s="216">
        <v>10000</v>
      </c>
      <c r="F21" s="192"/>
      <c r="G21" s="197"/>
      <c r="H21" s="198"/>
      <c r="I21" s="192"/>
      <c r="J21" s="192"/>
      <c r="K21" s="192"/>
      <c r="S21" s="199"/>
    </row>
    <row r="22" spans="1:19" s="193" customFormat="1" ht="17.100000000000001" customHeight="1" x14ac:dyDescent="0.5">
      <c r="A22" s="212"/>
      <c r="B22" s="213" t="s">
        <v>306</v>
      </c>
      <c r="C22" s="213"/>
      <c r="D22" s="188"/>
      <c r="E22" s="216">
        <v>7700</v>
      </c>
      <c r="F22" s="192"/>
      <c r="G22" s="197"/>
      <c r="H22" s="198"/>
      <c r="I22" s="192"/>
      <c r="J22" s="192"/>
      <c r="K22" s="192"/>
      <c r="S22" s="199"/>
    </row>
    <row r="23" spans="1:19" s="193" customFormat="1" ht="17.100000000000001" customHeight="1" x14ac:dyDescent="0.5">
      <c r="A23" s="212"/>
      <c r="B23" s="213" t="s">
        <v>305</v>
      </c>
      <c r="C23" s="213"/>
      <c r="D23" s="188"/>
      <c r="E23" s="216">
        <v>3300</v>
      </c>
      <c r="F23" s="192"/>
      <c r="G23" s="197"/>
      <c r="H23" s="198"/>
      <c r="I23" s="192"/>
      <c r="J23" s="192"/>
      <c r="K23" s="192"/>
      <c r="S23" s="199"/>
    </row>
    <row r="24" spans="1:19" s="193" customFormat="1" ht="17.100000000000001" customHeight="1" x14ac:dyDescent="0.5">
      <c r="A24" s="212"/>
      <c r="B24" s="213" t="s">
        <v>305</v>
      </c>
      <c r="C24" s="213"/>
      <c r="D24" s="188"/>
      <c r="E24" s="216">
        <v>3300</v>
      </c>
      <c r="F24" s="192"/>
      <c r="G24" s="197"/>
      <c r="H24" s="198"/>
      <c r="I24" s="192"/>
      <c r="J24" s="192"/>
      <c r="K24" s="192"/>
      <c r="S24" s="199"/>
    </row>
    <row r="25" spans="1:19" s="193" customFormat="1" ht="17.100000000000001" customHeight="1" x14ac:dyDescent="0.5">
      <c r="A25" s="212"/>
      <c r="B25" s="213" t="s">
        <v>304</v>
      </c>
      <c r="C25" s="213"/>
      <c r="D25" s="188"/>
      <c r="E25" s="216">
        <v>2800</v>
      </c>
      <c r="F25" s="192"/>
      <c r="G25" s="197"/>
      <c r="H25" s="198"/>
      <c r="I25" s="192"/>
      <c r="J25" s="192"/>
      <c r="K25" s="192"/>
      <c r="S25" s="199"/>
    </row>
    <row r="26" spans="1:19" s="193" customFormat="1" ht="17.100000000000001" customHeight="1" x14ac:dyDescent="0.5">
      <c r="A26" s="212"/>
      <c r="B26" s="213" t="s">
        <v>304</v>
      </c>
      <c r="C26" s="217"/>
      <c r="D26" s="188"/>
      <c r="E26" s="216">
        <v>5600</v>
      </c>
      <c r="F26" s="192"/>
      <c r="G26" s="197"/>
      <c r="H26" s="198"/>
      <c r="I26" s="192"/>
      <c r="J26" s="192"/>
      <c r="K26" s="192"/>
      <c r="S26" s="199"/>
    </row>
    <row r="27" spans="1:19" s="193" customFormat="1" ht="17.100000000000001" customHeight="1" thickBot="1" x14ac:dyDescent="0.55000000000000004">
      <c r="A27" s="212"/>
      <c r="B27" s="218" t="s">
        <v>30</v>
      </c>
      <c r="C27" s="218"/>
      <c r="D27" s="188"/>
      <c r="E27" s="219">
        <f>SUM(E17:E26)</f>
        <v>96700</v>
      </c>
      <c r="F27" s="192"/>
      <c r="G27" s="197"/>
      <c r="H27" s="198"/>
      <c r="I27" s="192"/>
      <c r="J27" s="192"/>
      <c r="K27" s="192"/>
      <c r="S27" s="199"/>
    </row>
    <row r="28" spans="1:19" s="193" customFormat="1" ht="17.100000000000001" customHeight="1" thickTop="1" x14ac:dyDescent="0.5">
      <c r="A28" s="220"/>
      <c r="B28" s="185" t="s">
        <v>303</v>
      </c>
      <c r="C28" s="188"/>
      <c r="D28" s="213"/>
      <c r="E28" s="221"/>
      <c r="F28" s="192"/>
      <c r="G28" s="192"/>
      <c r="H28" s="192"/>
      <c r="P28" s="199"/>
    </row>
    <row r="29" spans="1:19" s="193" customFormat="1" ht="17.100000000000001" customHeight="1" x14ac:dyDescent="0.5">
      <c r="A29" s="188"/>
      <c r="B29" s="213" t="s">
        <v>97</v>
      </c>
      <c r="C29" s="188"/>
      <c r="D29" s="213"/>
      <c r="E29" s="221">
        <v>34500</v>
      </c>
      <c r="F29" s="192"/>
      <c r="G29" s="192"/>
      <c r="H29" s="192"/>
      <c r="P29" s="199"/>
    </row>
    <row r="30" spans="1:19" s="193" customFormat="1" ht="17.100000000000001" customHeight="1" thickBot="1" x14ac:dyDescent="0.55000000000000004">
      <c r="A30" s="188"/>
      <c r="B30" s="185" t="s">
        <v>30</v>
      </c>
      <c r="C30" s="188"/>
      <c r="D30" s="213"/>
      <c r="E30" s="222">
        <f>SUM(E29:E29)</f>
        <v>34500</v>
      </c>
      <c r="F30" s="192"/>
      <c r="G30" s="192"/>
      <c r="H30" s="192"/>
      <c r="P30" s="199"/>
    </row>
    <row r="31" spans="1:19" s="193" customFormat="1" ht="17.100000000000001" customHeight="1" thickTop="1" thickBot="1" x14ac:dyDescent="0.55000000000000004">
      <c r="A31" s="218"/>
      <c r="B31" s="223" t="s">
        <v>302</v>
      </c>
      <c r="C31" s="223"/>
      <c r="D31" s="224"/>
      <c r="E31" s="225">
        <f>SUM(E15+E27+E30)</f>
        <v>270300</v>
      </c>
      <c r="F31" s="192"/>
      <c r="G31" s="192"/>
      <c r="H31" s="192"/>
      <c r="P31" s="199"/>
    </row>
    <row r="32" spans="1:19" s="193" customFormat="1" ht="17.100000000000001" customHeight="1" thickTop="1" x14ac:dyDescent="0.5">
      <c r="A32" s="188"/>
      <c r="B32" s="185" t="s">
        <v>301</v>
      </c>
      <c r="C32" s="188"/>
      <c r="D32" s="213"/>
      <c r="E32" s="221"/>
      <c r="F32" s="192"/>
      <c r="G32" s="192"/>
      <c r="H32" s="192"/>
      <c r="P32" s="199"/>
    </row>
    <row r="33" spans="1:16" s="193" customFormat="1" ht="17.100000000000001" customHeight="1" x14ac:dyDescent="0.5">
      <c r="A33" s="188"/>
      <c r="B33" s="213" t="s">
        <v>300</v>
      </c>
      <c r="C33" s="188"/>
      <c r="D33" s="213"/>
      <c r="E33" s="221">
        <v>79608</v>
      </c>
      <c r="F33" s="192"/>
      <c r="G33" s="192"/>
      <c r="H33" s="192"/>
      <c r="P33" s="199"/>
    </row>
    <row r="34" spans="1:16" s="193" customFormat="1" ht="17.100000000000001" customHeight="1" thickBot="1" x14ac:dyDescent="0.55000000000000004">
      <c r="A34" s="188"/>
      <c r="B34" s="185" t="s">
        <v>30</v>
      </c>
      <c r="C34" s="188"/>
      <c r="D34" s="213"/>
      <c r="E34" s="222">
        <f>SUM(E33:E33)</f>
        <v>79608</v>
      </c>
      <c r="F34" s="192"/>
      <c r="G34" s="192"/>
      <c r="H34" s="192"/>
      <c r="P34" s="199"/>
    </row>
    <row r="35" spans="1:16" s="193" customFormat="1" ht="17.100000000000001" customHeight="1" thickTop="1" thickBot="1" x14ac:dyDescent="0.55000000000000004">
      <c r="A35" s="218"/>
      <c r="B35" s="223" t="s">
        <v>299</v>
      </c>
      <c r="C35" s="223"/>
      <c r="D35" s="224"/>
      <c r="E35" s="225">
        <f>SUM(E15+E27+E30+E34)</f>
        <v>349908</v>
      </c>
      <c r="F35" s="192"/>
      <c r="G35" s="192"/>
      <c r="H35" s="192"/>
      <c r="P35" s="199"/>
    </row>
    <row r="36" spans="1:16" s="193" customFormat="1" ht="17.100000000000001" customHeight="1" thickTop="1" x14ac:dyDescent="0.5">
      <c r="A36" s="188"/>
      <c r="B36" s="213"/>
      <c r="C36" s="188"/>
      <c r="D36" s="213"/>
      <c r="E36" s="221"/>
      <c r="F36" s="192"/>
      <c r="G36" s="192"/>
      <c r="H36" s="192"/>
      <c r="P36" s="199"/>
    </row>
    <row r="37" spans="1:16" s="193" customFormat="1" ht="17.100000000000001" customHeight="1" x14ac:dyDescent="0.5">
      <c r="B37" s="191"/>
      <c r="D37" s="191"/>
      <c r="E37" s="200"/>
      <c r="F37" s="192"/>
      <c r="G37" s="192"/>
      <c r="H37" s="192"/>
      <c r="P37" s="199"/>
    </row>
    <row r="38" spans="1:16" s="193" customFormat="1" ht="17.100000000000001" customHeight="1" x14ac:dyDescent="0.5">
      <c r="B38" s="191"/>
      <c r="D38" s="191"/>
      <c r="E38" s="200"/>
      <c r="F38" s="192"/>
      <c r="G38" s="192"/>
      <c r="H38" s="192"/>
      <c r="P38" s="199"/>
    </row>
    <row r="39" spans="1:16" s="193" customFormat="1" ht="17.100000000000001" customHeight="1" x14ac:dyDescent="0.5">
      <c r="B39" s="191"/>
      <c r="D39" s="191"/>
      <c r="E39" s="200"/>
      <c r="F39" s="192"/>
      <c r="G39" s="192"/>
      <c r="H39" s="192"/>
      <c r="P39" s="199"/>
    </row>
    <row r="40" spans="1:16" s="193" customFormat="1" ht="17.100000000000001" customHeight="1" x14ac:dyDescent="0.5">
      <c r="B40" s="191"/>
      <c r="D40" s="191"/>
      <c r="E40" s="200"/>
      <c r="F40" s="192"/>
      <c r="G40" s="192"/>
      <c r="H40" s="192"/>
      <c r="P40" s="199"/>
    </row>
    <row r="41" spans="1:16" s="193" customFormat="1" ht="17.100000000000001" customHeight="1" x14ac:dyDescent="0.5">
      <c r="B41" s="191"/>
      <c r="D41" s="191"/>
      <c r="E41" s="200"/>
      <c r="F41" s="192"/>
      <c r="G41" s="192"/>
      <c r="H41" s="192"/>
      <c r="P41" s="199"/>
    </row>
    <row r="42" spans="1:16" s="193" customFormat="1" ht="17.100000000000001" customHeight="1" x14ac:dyDescent="0.5">
      <c r="B42" s="190"/>
      <c r="D42" s="191"/>
      <c r="E42" s="200"/>
      <c r="F42" s="192"/>
      <c r="G42" s="192"/>
      <c r="H42" s="192"/>
      <c r="P42" s="199"/>
    </row>
    <row r="43" spans="1:16" s="193" customFormat="1" ht="17.100000000000001" customHeight="1" x14ac:dyDescent="0.5">
      <c r="A43" s="189"/>
      <c r="B43" s="190"/>
      <c r="C43" s="190"/>
      <c r="D43" s="190"/>
      <c r="E43" s="196"/>
      <c r="F43" s="192"/>
      <c r="G43" s="192"/>
      <c r="H43" s="192"/>
      <c r="I43" s="192"/>
      <c r="J43" s="192"/>
      <c r="K43" s="192"/>
    </row>
    <row r="44" spans="1:16" s="193" customFormat="1" ht="15" customHeight="1" x14ac:dyDescent="0.5">
      <c r="B44" s="191"/>
      <c r="D44" s="191"/>
      <c r="E44" s="200"/>
      <c r="F44" s="192"/>
      <c r="G44" s="192"/>
      <c r="H44" s="192"/>
      <c r="P44" s="199"/>
    </row>
    <row r="45" spans="1:16" s="201" customFormat="1" ht="15" customHeight="1" x14ac:dyDescent="0.45">
      <c r="B45" s="202"/>
      <c r="D45" s="202"/>
      <c r="E45" s="203"/>
      <c r="F45" s="204"/>
      <c r="G45" s="204"/>
      <c r="H45" s="204"/>
      <c r="P45" s="205"/>
    </row>
    <row r="46" spans="1:16" s="201" customFormat="1" ht="15" customHeight="1" x14ac:dyDescent="0.45">
      <c r="B46" s="202"/>
      <c r="D46" s="202"/>
      <c r="E46" s="203"/>
      <c r="F46" s="204"/>
      <c r="G46" s="204"/>
      <c r="H46" s="204"/>
      <c r="P46" s="205"/>
    </row>
    <row r="47" spans="1:16" s="201" customFormat="1" ht="15" customHeight="1" x14ac:dyDescent="0.45">
      <c r="B47" s="202"/>
      <c r="D47" s="202"/>
      <c r="E47" s="203"/>
      <c r="F47" s="204"/>
      <c r="G47" s="204"/>
      <c r="H47" s="204"/>
      <c r="P47" s="205"/>
    </row>
    <row r="48" spans="1:16" s="201" customFormat="1" ht="15" customHeight="1" x14ac:dyDescent="0.45">
      <c r="B48" s="202"/>
      <c r="D48" s="202"/>
      <c r="E48" s="203"/>
      <c r="F48" s="204"/>
      <c r="G48" s="204"/>
      <c r="H48" s="204"/>
      <c r="P48" s="205"/>
    </row>
    <row r="49" spans="2:16" s="201" customFormat="1" ht="15" customHeight="1" x14ac:dyDescent="0.45">
      <c r="B49" s="202"/>
      <c r="D49" s="202"/>
      <c r="E49" s="203"/>
      <c r="F49" s="204"/>
      <c r="G49" s="204"/>
      <c r="H49" s="204"/>
      <c r="P49" s="205"/>
    </row>
    <row r="50" spans="2:16" s="201" customFormat="1" ht="15" customHeight="1" x14ac:dyDescent="0.45">
      <c r="B50" s="202"/>
      <c r="D50" s="202"/>
      <c r="E50" s="203"/>
      <c r="F50" s="204"/>
      <c r="G50" s="204"/>
      <c r="H50" s="204"/>
      <c r="P50" s="205"/>
    </row>
    <row r="51" spans="2:16" s="201" customFormat="1" ht="15" customHeight="1" x14ac:dyDescent="0.45">
      <c r="B51" s="202"/>
      <c r="D51" s="202"/>
      <c r="E51" s="203"/>
      <c r="F51" s="204"/>
      <c r="G51" s="204"/>
      <c r="H51" s="204"/>
      <c r="P51" s="205"/>
    </row>
    <row r="52" spans="2:16" s="201" customFormat="1" ht="15" customHeight="1" x14ac:dyDescent="0.45">
      <c r="B52" s="202"/>
      <c r="D52" s="202"/>
      <c r="E52" s="203"/>
      <c r="F52" s="204"/>
      <c r="G52" s="204"/>
      <c r="H52" s="204"/>
      <c r="P52" s="205"/>
    </row>
    <row r="53" spans="2:16" s="201" customFormat="1" ht="15" customHeight="1" x14ac:dyDescent="0.45">
      <c r="B53" s="202"/>
      <c r="D53" s="202"/>
      <c r="E53" s="203"/>
      <c r="F53" s="204"/>
      <c r="G53" s="204"/>
      <c r="H53" s="204"/>
      <c r="P53" s="205"/>
    </row>
    <row r="54" spans="2:16" s="201" customFormat="1" ht="15" customHeight="1" x14ac:dyDescent="0.45">
      <c r="B54" s="202"/>
      <c r="D54" s="202"/>
      <c r="E54" s="203"/>
      <c r="F54" s="204"/>
      <c r="G54" s="204"/>
      <c r="H54" s="204"/>
      <c r="P54" s="205"/>
    </row>
    <row r="55" spans="2:16" s="201" customFormat="1" ht="15" customHeight="1" x14ac:dyDescent="0.45">
      <c r="B55" s="202"/>
      <c r="D55" s="202"/>
      <c r="E55" s="203"/>
      <c r="F55" s="204"/>
      <c r="G55" s="204"/>
      <c r="H55" s="204"/>
      <c r="P55" s="205"/>
    </row>
    <row r="56" spans="2:16" s="201" customFormat="1" ht="15" customHeight="1" x14ac:dyDescent="0.45">
      <c r="B56" s="202"/>
      <c r="D56" s="202"/>
      <c r="E56" s="203"/>
      <c r="F56" s="204"/>
      <c r="G56" s="204"/>
      <c r="H56" s="204"/>
      <c r="P56" s="205"/>
    </row>
    <row r="57" spans="2:16" s="201" customFormat="1" ht="15" customHeight="1" x14ac:dyDescent="0.45">
      <c r="B57" s="202"/>
      <c r="D57" s="202"/>
      <c r="E57" s="203"/>
      <c r="F57" s="204"/>
      <c r="G57" s="204"/>
      <c r="H57" s="204"/>
      <c r="P57" s="205"/>
    </row>
    <row r="58" spans="2:16" s="201" customFormat="1" ht="15" customHeight="1" x14ac:dyDescent="0.45">
      <c r="B58" s="202"/>
      <c r="D58" s="202"/>
      <c r="E58" s="203"/>
      <c r="F58" s="204"/>
      <c r="G58" s="204"/>
      <c r="H58" s="204"/>
      <c r="P58" s="205"/>
    </row>
    <row r="59" spans="2:16" s="201" customFormat="1" ht="15" customHeight="1" x14ac:dyDescent="0.45">
      <c r="B59" s="202"/>
      <c r="D59" s="202"/>
      <c r="E59" s="203"/>
      <c r="F59" s="204"/>
      <c r="G59" s="204"/>
      <c r="H59" s="204"/>
      <c r="P59" s="205"/>
    </row>
    <row r="60" spans="2:16" s="201" customFormat="1" ht="15" customHeight="1" x14ac:dyDescent="0.45">
      <c r="B60" s="202"/>
      <c r="D60" s="202"/>
      <c r="E60" s="203"/>
      <c r="F60" s="204"/>
      <c r="G60" s="204"/>
      <c r="H60" s="204"/>
      <c r="P60" s="205"/>
    </row>
    <row r="61" spans="2:16" s="201" customFormat="1" ht="15" customHeight="1" x14ac:dyDescent="0.45">
      <c r="B61" s="202"/>
      <c r="D61" s="202"/>
      <c r="E61" s="203"/>
      <c r="F61" s="204"/>
      <c r="G61" s="204"/>
      <c r="H61" s="204"/>
      <c r="P61" s="205"/>
    </row>
    <row r="62" spans="2:16" s="201" customFormat="1" ht="15" customHeight="1" x14ac:dyDescent="0.45">
      <c r="B62" s="202"/>
      <c r="D62" s="202"/>
      <c r="E62" s="203"/>
      <c r="F62" s="204"/>
      <c r="G62" s="204"/>
      <c r="H62" s="204"/>
      <c r="P62" s="205"/>
    </row>
    <row r="63" spans="2:16" s="201" customFormat="1" ht="15" customHeight="1" x14ac:dyDescent="0.45">
      <c r="B63" s="202"/>
      <c r="D63" s="202"/>
      <c r="E63" s="203"/>
      <c r="F63" s="204"/>
      <c r="G63" s="204"/>
      <c r="H63" s="204"/>
      <c r="P63" s="205"/>
    </row>
    <row r="64" spans="2:16" s="201" customFormat="1" ht="15" customHeight="1" x14ac:dyDescent="0.45">
      <c r="B64" s="202"/>
      <c r="D64" s="202"/>
      <c r="E64" s="203"/>
      <c r="F64" s="204"/>
      <c r="G64" s="204"/>
      <c r="H64" s="204"/>
      <c r="P64" s="205"/>
    </row>
    <row r="65" spans="2:16" s="201" customFormat="1" ht="15" customHeight="1" x14ac:dyDescent="0.45">
      <c r="B65" s="202"/>
      <c r="D65" s="202"/>
      <c r="E65" s="203"/>
      <c r="F65" s="204"/>
      <c r="G65" s="204"/>
      <c r="H65" s="204"/>
      <c r="P65" s="205"/>
    </row>
    <row r="66" spans="2:16" s="201" customFormat="1" ht="15" customHeight="1" x14ac:dyDescent="0.45">
      <c r="B66" s="202"/>
      <c r="D66" s="202"/>
      <c r="E66" s="203"/>
      <c r="F66" s="204"/>
      <c r="G66" s="204"/>
      <c r="H66" s="204"/>
      <c r="P66" s="205"/>
    </row>
    <row r="67" spans="2:16" s="201" customFormat="1" ht="15" customHeight="1" x14ac:dyDescent="0.45">
      <c r="B67" s="202"/>
      <c r="D67" s="202"/>
      <c r="E67" s="203"/>
      <c r="F67" s="204"/>
      <c r="G67" s="204"/>
      <c r="H67" s="204"/>
      <c r="P67" s="205"/>
    </row>
    <row r="68" spans="2:16" s="201" customFormat="1" ht="15" customHeight="1" x14ac:dyDescent="0.45">
      <c r="B68" s="202"/>
      <c r="D68" s="202"/>
      <c r="E68" s="203"/>
      <c r="F68" s="204"/>
      <c r="G68" s="204"/>
      <c r="H68" s="204"/>
      <c r="P68" s="205"/>
    </row>
    <row r="69" spans="2:16" s="201" customFormat="1" ht="15" customHeight="1" x14ac:dyDescent="0.45">
      <c r="B69" s="202"/>
      <c r="D69" s="202"/>
      <c r="E69" s="203"/>
      <c r="F69" s="204"/>
      <c r="G69" s="204"/>
      <c r="H69" s="204"/>
      <c r="P69" s="205"/>
    </row>
    <row r="70" spans="2:16" s="201" customFormat="1" ht="15" customHeight="1" x14ac:dyDescent="0.45">
      <c r="B70" s="202"/>
      <c r="D70" s="202"/>
      <c r="E70" s="203"/>
      <c r="F70" s="204"/>
      <c r="G70" s="204"/>
      <c r="H70" s="204"/>
      <c r="P70" s="205"/>
    </row>
    <row r="71" spans="2:16" s="201" customFormat="1" ht="15" customHeight="1" x14ac:dyDescent="0.45">
      <c r="B71" s="202"/>
      <c r="D71" s="202"/>
      <c r="E71" s="203"/>
      <c r="F71" s="204"/>
      <c r="G71" s="204"/>
      <c r="H71" s="204"/>
      <c r="P71" s="205"/>
    </row>
    <row r="72" spans="2:16" s="201" customFormat="1" ht="15" customHeight="1" x14ac:dyDescent="0.45">
      <c r="B72" s="202"/>
      <c r="D72" s="202"/>
      <c r="E72" s="203"/>
      <c r="F72" s="204"/>
      <c r="G72" s="204"/>
      <c r="H72" s="204"/>
      <c r="P72" s="205"/>
    </row>
    <row r="73" spans="2:16" s="201" customFormat="1" ht="15" customHeight="1" x14ac:dyDescent="0.45">
      <c r="B73" s="202"/>
      <c r="D73" s="202"/>
      <c r="E73" s="203"/>
      <c r="F73" s="204"/>
      <c r="G73" s="204"/>
      <c r="H73" s="204"/>
      <c r="P73" s="205"/>
    </row>
    <row r="74" spans="2:16" s="201" customFormat="1" ht="15" customHeight="1" x14ac:dyDescent="0.45">
      <c r="B74" s="202"/>
      <c r="D74" s="202"/>
      <c r="E74" s="203"/>
      <c r="F74" s="204"/>
      <c r="G74" s="204"/>
      <c r="H74" s="204"/>
      <c r="P74" s="205"/>
    </row>
    <row r="75" spans="2:16" s="201" customFormat="1" ht="15" customHeight="1" x14ac:dyDescent="0.45">
      <c r="B75" s="202"/>
      <c r="D75" s="202"/>
      <c r="E75" s="203"/>
      <c r="F75" s="204"/>
      <c r="G75" s="204"/>
      <c r="H75" s="204"/>
      <c r="P75" s="205"/>
    </row>
    <row r="76" spans="2:16" s="201" customFormat="1" ht="15" customHeight="1" x14ac:dyDescent="0.45">
      <c r="B76" s="202"/>
      <c r="D76" s="202"/>
      <c r="E76" s="203"/>
      <c r="F76" s="204"/>
      <c r="G76" s="204"/>
      <c r="H76" s="204"/>
      <c r="P76" s="205"/>
    </row>
    <row r="77" spans="2:16" s="201" customFormat="1" ht="15" customHeight="1" x14ac:dyDescent="0.45">
      <c r="B77" s="202"/>
      <c r="D77" s="202"/>
      <c r="E77" s="203"/>
      <c r="F77" s="204"/>
      <c r="G77" s="204"/>
      <c r="H77" s="204"/>
      <c r="P77" s="205"/>
    </row>
    <row r="78" spans="2:16" s="201" customFormat="1" ht="15" customHeight="1" x14ac:dyDescent="0.45">
      <c r="B78" s="202"/>
      <c r="D78" s="202"/>
      <c r="E78" s="203"/>
      <c r="F78" s="204"/>
      <c r="G78" s="204"/>
      <c r="H78" s="204"/>
      <c r="P78" s="205"/>
    </row>
    <row r="79" spans="2:16" s="201" customFormat="1" ht="15" customHeight="1" x14ac:dyDescent="0.45">
      <c r="B79" s="202"/>
      <c r="D79" s="202"/>
      <c r="E79" s="203"/>
      <c r="F79" s="204"/>
      <c r="G79" s="204"/>
      <c r="H79" s="204"/>
      <c r="P79" s="205"/>
    </row>
    <row r="80" spans="2:16" s="201" customFormat="1" ht="15" customHeight="1" x14ac:dyDescent="0.45">
      <c r="B80" s="202"/>
      <c r="D80" s="202"/>
      <c r="E80" s="203"/>
      <c r="F80" s="204"/>
      <c r="G80" s="204"/>
      <c r="H80" s="204"/>
      <c r="P80" s="205"/>
    </row>
    <row r="81" spans="2:16" s="201" customFormat="1" ht="15" customHeight="1" x14ac:dyDescent="0.45">
      <c r="B81" s="202"/>
      <c r="D81" s="202"/>
      <c r="E81" s="203"/>
      <c r="F81" s="204"/>
      <c r="G81" s="204"/>
      <c r="H81" s="204"/>
      <c r="P81" s="205"/>
    </row>
    <row r="82" spans="2:16" s="201" customFormat="1" ht="15" customHeight="1" x14ac:dyDescent="0.45">
      <c r="B82" s="202"/>
      <c r="D82" s="202"/>
      <c r="E82" s="203"/>
      <c r="F82" s="204"/>
      <c r="G82" s="204"/>
      <c r="H82" s="204"/>
      <c r="P82" s="205"/>
    </row>
    <row r="83" spans="2:16" s="201" customFormat="1" ht="15" customHeight="1" x14ac:dyDescent="0.45">
      <c r="B83" s="202"/>
      <c r="D83" s="202"/>
      <c r="E83" s="203"/>
      <c r="F83" s="204"/>
      <c r="G83" s="204"/>
      <c r="H83" s="204"/>
      <c r="P83" s="205"/>
    </row>
    <row r="84" spans="2:16" s="201" customFormat="1" ht="15" customHeight="1" x14ac:dyDescent="0.45">
      <c r="B84" s="202"/>
      <c r="D84" s="202"/>
      <c r="E84" s="203"/>
      <c r="F84" s="204"/>
      <c r="G84" s="204"/>
      <c r="H84" s="204"/>
      <c r="P84" s="205"/>
    </row>
    <row r="85" spans="2:16" s="201" customFormat="1" ht="15" customHeight="1" x14ac:dyDescent="0.45">
      <c r="B85" s="202"/>
      <c r="D85" s="202"/>
      <c r="E85" s="203"/>
      <c r="F85" s="204"/>
      <c r="G85" s="204"/>
      <c r="H85" s="204"/>
      <c r="P85" s="205"/>
    </row>
    <row r="86" spans="2:16" s="201" customFormat="1" ht="15" customHeight="1" x14ac:dyDescent="0.45">
      <c r="B86" s="202"/>
      <c r="D86" s="202"/>
      <c r="E86" s="203"/>
      <c r="F86" s="204"/>
      <c r="G86" s="204"/>
      <c r="H86" s="204"/>
      <c r="P86" s="205"/>
    </row>
    <row r="87" spans="2:16" s="201" customFormat="1" ht="15" customHeight="1" x14ac:dyDescent="0.45">
      <c r="B87" s="202"/>
      <c r="D87" s="202"/>
      <c r="E87" s="203"/>
      <c r="F87" s="204"/>
      <c r="G87" s="204"/>
      <c r="H87" s="204"/>
      <c r="P87" s="205"/>
    </row>
    <row r="88" spans="2:16" s="201" customFormat="1" ht="15" customHeight="1" x14ac:dyDescent="0.45">
      <c r="B88" s="202"/>
      <c r="D88" s="202"/>
      <c r="E88" s="203"/>
      <c r="F88" s="204"/>
      <c r="G88" s="204"/>
      <c r="H88" s="204"/>
      <c r="P88" s="205"/>
    </row>
    <row r="89" spans="2:16" s="201" customFormat="1" ht="15" customHeight="1" x14ac:dyDescent="0.45">
      <c r="B89" s="202"/>
      <c r="D89" s="202"/>
      <c r="E89" s="203"/>
      <c r="F89" s="204"/>
      <c r="G89" s="204"/>
      <c r="H89" s="204"/>
      <c r="P89" s="205"/>
    </row>
    <row r="90" spans="2:16" s="201" customFormat="1" ht="15" customHeight="1" x14ac:dyDescent="0.45">
      <c r="B90" s="202"/>
      <c r="D90" s="202"/>
      <c r="E90" s="203"/>
      <c r="F90" s="204"/>
      <c r="G90" s="204"/>
      <c r="H90" s="204"/>
      <c r="P90" s="205"/>
    </row>
    <row r="91" spans="2:16" s="201" customFormat="1" ht="15" customHeight="1" x14ac:dyDescent="0.45">
      <c r="B91" s="202"/>
      <c r="D91" s="202"/>
      <c r="E91" s="203"/>
      <c r="F91" s="204"/>
      <c r="G91" s="204"/>
      <c r="H91" s="204"/>
      <c r="P91" s="205"/>
    </row>
    <row r="92" spans="2:16" s="201" customFormat="1" ht="15" customHeight="1" x14ac:dyDescent="0.45">
      <c r="B92" s="202"/>
      <c r="D92" s="202"/>
      <c r="E92" s="203"/>
      <c r="F92" s="204"/>
      <c r="G92" s="204"/>
      <c r="H92" s="204"/>
      <c r="P92" s="205"/>
    </row>
    <row r="93" spans="2:16" s="201" customFormat="1" ht="15" customHeight="1" x14ac:dyDescent="0.45">
      <c r="B93" s="202"/>
      <c r="D93" s="202"/>
      <c r="E93" s="203"/>
      <c r="F93" s="204"/>
      <c r="G93" s="204"/>
      <c r="H93" s="204"/>
      <c r="P93" s="205"/>
    </row>
    <row r="94" spans="2:16" s="201" customFormat="1" ht="15" customHeight="1" x14ac:dyDescent="0.45">
      <c r="B94" s="202"/>
      <c r="D94" s="202"/>
      <c r="E94" s="203"/>
      <c r="F94" s="204"/>
      <c r="G94" s="204"/>
      <c r="H94" s="204"/>
      <c r="P94" s="205"/>
    </row>
    <row r="95" spans="2:16" s="201" customFormat="1" ht="15" customHeight="1" x14ac:dyDescent="0.45">
      <c r="B95" s="202"/>
      <c r="D95" s="202"/>
      <c r="E95" s="203"/>
      <c r="F95" s="204"/>
      <c r="G95" s="204"/>
      <c r="H95" s="204"/>
      <c r="P95" s="205"/>
    </row>
    <row r="96" spans="2:16" s="201" customFormat="1" ht="15" customHeight="1" x14ac:dyDescent="0.45">
      <c r="B96" s="202"/>
      <c r="D96" s="202"/>
      <c r="E96" s="203"/>
      <c r="F96" s="204"/>
      <c r="G96" s="204"/>
      <c r="H96" s="204"/>
      <c r="P96" s="205"/>
    </row>
    <row r="97" spans="2:16" s="201" customFormat="1" ht="15" customHeight="1" x14ac:dyDescent="0.45">
      <c r="B97" s="202"/>
      <c r="D97" s="202"/>
      <c r="E97" s="203"/>
      <c r="F97" s="204"/>
      <c r="G97" s="204"/>
      <c r="H97" s="204"/>
      <c r="P97" s="205"/>
    </row>
    <row r="98" spans="2:16" s="201" customFormat="1" ht="15" customHeight="1" x14ac:dyDescent="0.45">
      <c r="B98" s="202"/>
      <c r="D98" s="202"/>
      <c r="E98" s="203"/>
      <c r="F98" s="204"/>
      <c r="G98" s="204"/>
      <c r="H98" s="204"/>
      <c r="P98" s="205"/>
    </row>
    <row r="99" spans="2:16" s="201" customFormat="1" ht="15" customHeight="1" x14ac:dyDescent="0.45">
      <c r="B99" s="202"/>
      <c r="D99" s="202"/>
      <c r="E99" s="203"/>
      <c r="F99" s="204"/>
      <c r="G99" s="204"/>
      <c r="H99" s="204"/>
      <c r="P99" s="205"/>
    </row>
    <row r="100" spans="2:16" s="201" customFormat="1" ht="15" customHeight="1" x14ac:dyDescent="0.45">
      <c r="B100" s="202"/>
      <c r="D100" s="202"/>
      <c r="E100" s="203"/>
      <c r="F100" s="204"/>
      <c r="G100" s="204"/>
      <c r="H100" s="204"/>
      <c r="P100" s="205"/>
    </row>
    <row r="101" spans="2:16" s="201" customFormat="1" ht="15" customHeight="1" x14ac:dyDescent="0.45">
      <c r="B101" s="202"/>
      <c r="D101" s="202"/>
      <c r="E101" s="203"/>
      <c r="F101" s="204"/>
      <c r="G101" s="204"/>
      <c r="H101" s="204"/>
      <c r="P101" s="205"/>
    </row>
    <row r="102" spans="2:16" s="201" customFormat="1" ht="15" customHeight="1" x14ac:dyDescent="0.45">
      <c r="B102" s="202"/>
      <c r="D102" s="202"/>
      <c r="E102" s="203"/>
      <c r="F102" s="204"/>
      <c r="G102" s="204"/>
      <c r="H102" s="204"/>
      <c r="P102" s="205"/>
    </row>
    <row r="103" spans="2:16" s="201" customFormat="1" ht="15" customHeight="1" x14ac:dyDescent="0.45">
      <c r="B103" s="202"/>
      <c r="D103" s="202"/>
      <c r="E103" s="203"/>
      <c r="F103" s="204"/>
      <c r="G103" s="204"/>
      <c r="H103" s="204"/>
      <c r="P103" s="205"/>
    </row>
    <row r="104" spans="2:16" ht="15" customHeight="1" x14ac:dyDescent="0.6">
      <c r="I104" s="207"/>
      <c r="J104" s="207"/>
      <c r="K104" s="207"/>
      <c r="P104" s="210"/>
    </row>
    <row r="105" spans="2:16" ht="15" customHeight="1" x14ac:dyDescent="0.6">
      <c r="I105" s="207"/>
      <c r="J105" s="207"/>
      <c r="K105" s="207"/>
      <c r="P105" s="210"/>
    </row>
    <row r="106" spans="2:16" ht="15" customHeight="1" x14ac:dyDescent="0.6">
      <c r="I106" s="207"/>
      <c r="J106" s="207"/>
      <c r="K106" s="207"/>
      <c r="P106" s="210"/>
    </row>
    <row r="107" spans="2:16" ht="15" customHeight="1" x14ac:dyDescent="0.6">
      <c r="I107" s="207"/>
      <c r="J107" s="207"/>
      <c r="K107" s="207"/>
      <c r="P107" s="210"/>
    </row>
    <row r="108" spans="2:16" ht="15" customHeight="1" x14ac:dyDescent="0.6">
      <c r="I108" s="207"/>
      <c r="J108" s="207"/>
      <c r="K108" s="207"/>
      <c r="P108" s="210"/>
    </row>
    <row r="109" spans="2:16" ht="15" customHeight="1" x14ac:dyDescent="0.6">
      <c r="I109" s="207"/>
      <c r="J109" s="207"/>
      <c r="K109" s="207"/>
      <c r="P109" s="210"/>
    </row>
    <row r="110" spans="2:16" ht="15" customHeight="1" x14ac:dyDescent="0.6">
      <c r="I110" s="207"/>
      <c r="J110" s="207"/>
      <c r="K110" s="207"/>
      <c r="P110" s="210"/>
    </row>
    <row r="111" spans="2:16" ht="15" customHeight="1" x14ac:dyDescent="0.6">
      <c r="I111" s="207"/>
      <c r="J111" s="207"/>
      <c r="K111" s="207"/>
      <c r="P111" s="210"/>
    </row>
    <row r="112" spans="2:16" ht="15" customHeight="1" x14ac:dyDescent="0.6">
      <c r="I112" s="207"/>
      <c r="J112" s="207"/>
      <c r="K112" s="207"/>
      <c r="P112" s="210"/>
    </row>
    <row r="113" spans="1:16" ht="15" customHeight="1" x14ac:dyDescent="0.6">
      <c r="I113" s="207"/>
      <c r="J113" s="207"/>
      <c r="K113" s="207"/>
      <c r="P113" s="210"/>
    </row>
    <row r="114" spans="1:16" ht="15" customHeight="1" x14ac:dyDescent="0.6">
      <c r="I114" s="207"/>
      <c r="J114" s="207"/>
      <c r="K114" s="207"/>
      <c r="P114" s="210"/>
    </row>
    <row r="115" spans="1:16" ht="15" customHeight="1" x14ac:dyDescent="0.6">
      <c r="I115" s="207"/>
      <c r="J115" s="207"/>
      <c r="K115" s="207"/>
      <c r="P115" s="210"/>
    </row>
    <row r="116" spans="1:16" ht="15" customHeight="1" x14ac:dyDescent="0.6">
      <c r="I116" s="207"/>
      <c r="J116" s="207"/>
      <c r="K116" s="207"/>
      <c r="P116" s="210"/>
    </row>
    <row r="117" spans="1:16" s="211" customFormat="1" ht="15" customHeight="1" x14ac:dyDescent="0.6">
      <c r="A117" s="207"/>
      <c r="B117" s="206"/>
      <c r="C117" s="207"/>
      <c r="D117" s="206"/>
      <c r="E117" s="208"/>
      <c r="F117" s="209"/>
      <c r="P117" s="207"/>
    </row>
  </sheetData>
  <mergeCells count="1">
    <mergeCell ref="A1:E1"/>
  </mergeCells>
  <pageMargins left="0.78740157480314965" right="0.43307086614173229" top="0.82677165354330717" bottom="0.15748031496062992" header="0.23622047244094491" footer="0.23622047244094491"/>
  <pageSetup paperSize="9" scale="99" fitToHeight="3" orientation="portrait" r:id="rId1"/>
  <headerFooter alignWithMargins="0"/>
  <colBreaks count="1" manualBreakCount="1">
    <brk id="7" max="100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G45"/>
  <sheetViews>
    <sheetView tabSelected="1" view="pageBreakPreview" topLeftCell="A16" zoomScale="120" zoomScaleNormal="100" zoomScaleSheetLayoutView="120" workbookViewId="0">
      <selection activeCell="C2" sqref="C1:C1048576"/>
    </sheetView>
  </sheetViews>
  <sheetFormatPr defaultRowHeight="17.100000000000001" customHeight="1" x14ac:dyDescent="0.2"/>
  <cols>
    <col min="1" max="1" width="5.625" style="235" customWidth="1"/>
    <col min="2" max="2" width="36.125" style="235" customWidth="1"/>
    <col min="3" max="3" width="15.25" style="236" customWidth="1"/>
    <col min="4" max="4" width="13.375" style="237" customWidth="1"/>
    <col min="5" max="5" width="5.875" style="238" customWidth="1"/>
    <col min="6" max="6" width="10.25" style="238" bestFit="1" customWidth="1"/>
    <col min="7" max="7" width="9" style="238"/>
    <col min="8" max="16384" width="9" style="235"/>
  </cols>
  <sheetData>
    <row r="1" spans="1:7" s="184" customFormat="1" ht="17.100000000000001" customHeight="1" x14ac:dyDescent="0.2">
      <c r="A1" s="390" t="s">
        <v>321</v>
      </c>
      <c r="B1" s="390"/>
      <c r="C1" s="390"/>
      <c r="D1" s="390"/>
      <c r="E1" s="183"/>
      <c r="F1" s="183"/>
      <c r="G1" s="183"/>
    </row>
    <row r="2" spans="1:7" s="188" customFormat="1" ht="17.100000000000001" customHeight="1" x14ac:dyDescent="0.2">
      <c r="A2" s="226" t="s">
        <v>358</v>
      </c>
      <c r="B2" s="226"/>
      <c r="C2" s="226"/>
      <c r="E2" s="187"/>
      <c r="F2" s="187"/>
      <c r="G2" s="187"/>
    </row>
    <row r="3" spans="1:7" s="188" customFormat="1" ht="17.100000000000001" customHeight="1" x14ac:dyDescent="0.2">
      <c r="A3" s="220" t="s">
        <v>357</v>
      </c>
      <c r="B3" s="226"/>
      <c r="C3" s="226"/>
      <c r="D3" s="227" t="s">
        <v>318</v>
      </c>
      <c r="E3" s="187"/>
      <c r="F3" s="187"/>
      <c r="G3" s="187"/>
    </row>
    <row r="4" spans="1:7" s="188" customFormat="1" ht="17.100000000000001" customHeight="1" x14ac:dyDescent="0.2">
      <c r="A4" s="220"/>
      <c r="B4" s="228" t="s">
        <v>356</v>
      </c>
      <c r="C4" s="226"/>
      <c r="D4" s="229">
        <v>480000</v>
      </c>
      <c r="E4" s="187"/>
      <c r="F4" s="187"/>
      <c r="G4" s="187"/>
    </row>
    <row r="5" spans="1:7" s="188" customFormat="1" ht="17.100000000000001" customHeight="1" x14ac:dyDescent="0.2">
      <c r="A5" s="230"/>
      <c r="B5" s="389" t="s">
        <v>355</v>
      </c>
      <c r="C5" s="389"/>
      <c r="D5" s="231">
        <v>98500</v>
      </c>
      <c r="E5" s="187"/>
      <c r="F5" s="187"/>
      <c r="G5" s="187"/>
    </row>
    <row r="6" spans="1:7" s="188" customFormat="1" ht="17.100000000000001" customHeight="1" x14ac:dyDescent="0.2">
      <c r="A6" s="230"/>
      <c r="B6" s="389" t="s">
        <v>354</v>
      </c>
      <c r="C6" s="389"/>
      <c r="D6" s="229">
        <v>95500</v>
      </c>
      <c r="E6" s="187"/>
      <c r="F6" s="187"/>
      <c r="G6" s="187"/>
    </row>
    <row r="7" spans="1:7" s="188" customFormat="1" ht="17.100000000000001" customHeight="1" x14ac:dyDescent="0.2">
      <c r="A7" s="230"/>
      <c r="B7" s="389" t="s">
        <v>353</v>
      </c>
      <c r="C7" s="389"/>
      <c r="D7" s="231">
        <v>101000</v>
      </c>
      <c r="E7" s="187"/>
      <c r="F7" s="187"/>
      <c r="G7" s="187"/>
    </row>
    <row r="8" spans="1:7" s="188" customFormat="1" ht="17.100000000000001" customHeight="1" x14ac:dyDescent="0.2">
      <c r="A8" s="230"/>
      <c r="B8" s="389" t="s">
        <v>352</v>
      </c>
      <c r="C8" s="389"/>
      <c r="D8" s="231">
        <v>90500</v>
      </c>
      <c r="E8" s="187"/>
      <c r="F8" s="187"/>
      <c r="G8" s="187"/>
    </row>
    <row r="9" spans="1:7" s="188" customFormat="1" ht="17.100000000000001" customHeight="1" x14ac:dyDescent="0.2">
      <c r="A9" s="230"/>
      <c r="B9" s="389" t="s">
        <v>351</v>
      </c>
      <c r="C9" s="389"/>
      <c r="D9" s="231">
        <v>101500</v>
      </c>
      <c r="E9" s="187"/>
      <c r="F9" s="187"/>
      <c r="G9" s="187"/>
    </row>
    <row r="10" spans="1:7" s="188" customFormat="1" ht="17.100000000000001" customHeight="1" x14ac:dyDescent="0.2">
      <c r="A10" s="230"/>
      <c r="B10" s="389" t="s">
        <v>350</v>
      </c>
      <c r="C10" s="389"/>
      <c r="D10" s="229">
        <v>101500</v>
      </c>
      <c r="E10" s="187"/>
      <c r="F10" s="187"/>
      <c r="G10" s="187"/>
    </row>
    <row r="11" spans="1:7" s="188" customFormat="1" ht="17.100000000000001" customHeight="1" x14ac:dyDescent="0.2">
      <c r="A11" s="230"/>
      <c r="B11" s="389" t="s">
        <v>349</v>
      </c>
      <c r="C11" s="389"/>
      <c r="D11" s="229">
        <v>97500</v>
      </c>
      <c r="E11" s="187"/>
      <c r="F11" s="187"/>
      <c r="G11" s="187"/>
    </row>
    <row r="12" spans="1:7" s="188" customFormat="1" ht="17.100000000000001" customHeight="1" x14ac:dyDescent="0.2">
      <c r="A12" s="230"/>
      <c r="B12" s="389" t="s">
        <v>348</v>
      </c>
      <c r="C12" s="389"/>
      <c r="D12" s="229">
        <v>90500</v>
      </c>
      <c r="E12" s="187"/>
      <c r="F12" s="187"/>
      <c r="G12" s="187"/>
    </row>
    <row r="13" spans="1:7" s="188" customFormat="1" ht="17.100000000000001" customHeight="1" x14ac:dyDescent="0.2">
      <c r="A13" s="230"/>
      <c r="B13" s="389" t="s">
        <v>347</v>
      </c>
      <c r="C13" s="389"/>
      <c r="D13" s="229">
        <v>73500</v>
      </c>
      <c r="E13" s="187"/>
      <c r="F13" s="187"/>
      <c r="G13" s="187"/>
    </row>
    <row r="14" spans="1:7" s="188" customFormat="1" ht="17.100000000000001" customHeight="1" x14ac:dyDescent="0.2">
      <c r="A14" s="230"/>
      <c r="B14" s="389" t="s">
        <v>346</v>
      </c>
      <c r="C14" s="389"/>
      <c r="D14" s="229">
        <v>99500</v>
      </c>
      <c r="E14" s="187"/>
      <c r="F14" s="187"/>
      <c r="G14" s="187"/>
    </row>
    <row r="15" spans="1:7" s="188" customFormat="1" ht="17.100000000000001" customHeight="1" x14ac:dyDescent="0.2">
      <c r="A15" s="230"/>
      <c r="B15" s="389" t="s">
        <v>345</v>
      </c>
      <c r="C15" s="389"/>
      <c r="D15" s="229">
        <v>102500</v>
      </c>
      <c r="E15" s="187"/>
      <c r="F15" s="187"/>
      <c r="G15" s="187"/>
    </row>
    <row r="16" spans="1:7" s="188" customFormat="1" ht="17.100000000000001" customHeight="1" x14ac:dyDescent="0.2">
      <c r="A16" s="230"/>
      <c r="B16" s="389" t="s">
        <v>344</v>
      </c>
      <c r="C16" s="389"/>
      <c r="D16" s="229">
        <v>115500</v>
      </c>
      <c r="E16" s="187"/>
      <c r="F16" s="187"/>
      <c r="G16" s="187"/>
    </row>
    <row r="17" spans="1:7" s="188" customFormat="1" ht="17.100000000000001" customHeight="1" x14ac:dyDescent="0.2">
      <c r="A17" s="230"/>
      <c r="B17" s="389" t="s">
        <v>343</v>
      </c>
      <c r="C17" s="389"/>
      <c r="D17" s="229">
        <v>100500</v>
      </c>
      <c r="E17" s="187"/>
      <c r="F17" s="187"/>
      <c r="G17" s="187"/>
    </row>
    <row r="18" spans="1:7" s="188" customFormat="1" ht="17.100000000000001" customHeight="1" x14ac:dyDescent="0.2">
      <c r="A18" s="230"/>
      <c r="B18" s="389" t="s">
        <v>342</v>
      </c>
      <c r="C18" s="389"/>
      <c r="D18" s="229">
        <v>51500</v>
      </c>
      <c r="E18" s="187"/>
      <c r="F18" s="187"/>
      <c r="G18" s="187"/>
    </row>
    <row r="19" spans="1:7" s="188" customFormat="1" ht="17.100000000000001" customHeight="1" x14ac:dyDescent="0.2">
      <c r="A19" s="230"/>
      <c r="B19" s="389" t="s">
        <v>341</v>
      </c>
      <c r="C19" s="389"/>
      <c r="D19" s="229">
        <v>199500</v>
      </c>
      <c r="E19" s="187"/>
      <c r="F19" s="187"/>
      <c r="G19" s="187"/>
    </row>
    <row r="20" spans="1:7" s="188" customFormat="1" ht="17.100000000000001" customHeight="1" x14ac:dyDescent="0.2">
      <c r="A20" s="230"/>
      <c r="B20" s="389" t="s">
        <v>340</v>
      </c>
      <c r="C20" s="389"/>
      <c r="D20" s="229">
        <v>150500</v>
      </c>
      <c r="E20" s="187"/>
      <c r="F20" s="187"/>
      <c r="G20" s="187"/>
    </row>
    <row r="21" spans="1:7" s="188" customFormat="1" ht="17.100000000000001" customHeight="1" x14ac:dyDescent="0.2">
      <c r="A21" s="230"/>
      <c r="B21" s="389" t="s">
        <v>339</v>
      </c>
      <c r="C21" s="389"/>
      <c r="D21" s="229">
        <v>44000</v>
      </c>
      <c r="E21" s="187"/>
      <c r="F21" s="187"/>
      <c r="G21" s="187"/>
    </row>
    <row r="22" spans="1:7" s="188" customFormat="1" ht="17.100000000000001" customHeight="1" x14ac:dyDescent="0.2">
      <c r="A22" s="230"/>
      <c r="B22" s="389" t="s">
        <v>338</v>
      </c>
      <c r="C22" s="389"/>
      <c r="D22" s="229">
        <v>30000</v>
      </c>
      <c r="E22" s="187"/>
      <c r="F22" s="187"/>
      <c r="G22" s="187"/>
    </row>
    <row r="23" spans="1:7" s="188" customFormat="1" ht="17.100000000000001" customHeight="1" x14ac:dyDescent="0.2">
      <c r="A23" s="230"/>
      <c r="B23" s="389" t="s">
        <v>337</v>
      </c>
      <c r="C23" s="389"/>
      <c r="D23" s="229">
        <v>45800</v>
      </c>
      <c r="E23" s="187"/>
      <c r="F23" s="187"/>
      <c r="G23" s="187"/>
    </row>
    <row r="24" spans="1:7" s="188" customFormat="1" ht="17.100000000000001" customHeight="1" x14ac:dyDescent="0.2">
      <c r="A24" s="230"/>
      <c r="B24" s="389" t="s">
        <v>336</v>
      </c>
      <c r="C24" s="389"/>
      <c r="D24" s="229">
        <v>105000</v>
      </c>
      <c r="E24" s="187"/>
      <c r="F24" s="187"/>
      <c r="G24" s="187"/>
    </row>
    <row r="25" spans="1:7" s="188" customFormat="1" ht="17.100000000000001" customHeight="1" x14ac:dyDescent="0.2">
      <c r="A25" s="230"/>
      <c r="B25" s="389" t="s">
        <v>335</v>
      </c>
      <c r="C25" s="389"/>
      <c r="D25" s="229">
        <v>270000</v>
      </c>
      <c r="E25" s="187"/>
      <c r="F25" s="187"/>
      <c r="G25" s="187"/>
    </row>
    <row r="26" spans="1:7" s="188" customFormat="1" ht="17.100000000000001" customHeight="1" x14ac:dyDescent="0.2">
      <c r="A26" s="230"/>
      <c r="B26" s="389" t="s">
        <v>334</v>
      </c>
      <c r="C26" s="389"/>
      <c r="D26" s="229">
        <v>250000</v>
      </c>
      <c r="E26" s="187"/>
      <c r="F26" s="187"/>
      <c r="G26" s="187"/>
    </row>
    <row r="27" spans="1:7" s="188" customFormat="1" ht="17.100000000000001" customHeight="1" x14ac:dyDescent="0.2">
      <c r="A27" s="230"/>
      <c r="B27" s="389" t="s">
        <v>333</v>
      </c>
      <c r="C27" s="389"/>
      <c r="D27" s="229">
        <v>271000</v>
      </c>
      <c r="E27" s="187"/>
      <c r="F27" s="187"/>
      <c r="G27" s="187"/>
    </row>
    <row r="28" spans="1:7" s="188" customFormat="1" ht="17.100000000000001" customHeight="1" x14ac:dyDescent="0.2">
      <c r="A28" s="230"/>
      <c r="B28" s="389" t="s">
        <v>332</v>
      </c>
      <c r="C28" s="389"/>
      <c r="D28" s="229">
        <v>352000</v>
      </c>
      <c r="E28" s="187"/>
      <c r="F28" s="187"/>
      <c r="G28" s="187"/>
    </row>
    <row r="29" spans="1:7" s="188" customFormat="1" ht="17.100000000000001" customHeight="1" x14ac:dyDescent="0.2">
      <c r="A29" s="230"/>
      <c r="B29" s="389" t="s">
        <v>331</v>
      </c>
      <c r="C29" s="389"/>
      <c r="D29" s="229">
        <v>222000</v>
      </c>
      <c r="E29" s="187"/>
      <c r="F29" s="187"/>
      <c r="G29" s="187"/>
    </row>
    <row r="30" spans="1:7" s="188" customFormat="1" ht="17.100000000000001" customHeight="1" x14ac:dyDescent="0.2">
      <c r="A30" s="230"/>
      <c r="B30" s="389" t="s">
        <v>330</v>
      </c>
      <c r="C30" s="389"/>
      <c r="D30" s="229">
        <v>213000</v>
      </c>
      <c r="E30" s="187"/>
      <c r="F30" s="187"/>
      <c r="G30" s="187"/>
    </row>
    <row r="31" spans="1:7" s="188" customFormat="1" ht="17.100000000000001" customHeight="1" x14ac:dyDescent="0.2">
      <c r="A31" s="230"/>
      <c r="B31" s="389" t="s">
        <v>329</v>
      </c>
      <c r="C31" s="389"/>
      <c r="D31" s="229">
        <v>252000</v>
      </c>
      <c r="E31" s="187"/>
      <c r="F31" s="187"/>
      <c r="G31" s="187"/>
    </row>
    <row r="32" spans="1:7" s="188" customFormat="1" ht="17.100000000000001" customHeight="1" x14ac:dyDescent="0.2">
      <c r="A32" s="230"/>
      <c r="B32" s="389" t="s">
        <v>328</v>
      </c>
      <c r="C32" s="389"/>
      <c r="D32" s="229">
        <v>5500</v>
      </c>
      <c r="E32" s="187"/>
      <c r="F32" s="187"/>
      <c r="G32" s="187"/>
    </row>
    <row r="33" spans="1:7" s="188" customFormat="1" ht="17.100000000000001" customHeight="1" thickBot="1" x14ac:dyDescent="0.25">
      <c r="A33" s="230"/>
      <c r="B33" s="232" t="s">
        <v>30</v>
      </c>
      <c r="C33" s="232"/>
      <c r="D33" s="225">
        <f>SUM(D4:D32)</f>
        <v>4209800</v>
      </c>
      <c r="E33" s="187"/>
      <c r="F33" s="187"/>
      <c r="G33" s="187"/>
    </row>
    <row r="34" spans="1:7" s="188" customFormat="1" ht="17.100000000000001" customHeight="1" thickTop="1" x14ac:dyDescent="0.2">
      <c r="A34" s="230"/>
      <c r="B34" s="232" t="s">
        <v>327</v>
      </c>
      <c r="C34" s="233"/>
      <c r="D34" s="229"/>
      <c r="E34" s="187"/>
      <c r="F34" s="187"/>
      <c r="G34" s="187"/>
    </row>
    <row r="35" spans="1:7" s="188" customFormat="1" ht="17.100000000000001" customHeight="1" x14ac:dyDescent="0.2">
      <c r="A35" s="230"/>
      <c r="B35" s="233" t="s">
        <v>95</v>
      </c>
      <c r="C35" s="233"/>
      <c r="D35" s="229">
        <v>39500</v>
      </c>
      <c r="E35" s="187"/>
      <c r="F35" s="187"/>
      <c r="G35" s="187"/>
    </row>
    <row r="36" spans="1:7" s="188" customFormat="1" ht="17.100000000000001" customHeight="1" x14ac:dyDescent="0.2">
      <c r="A36" s="230"/>
      <c r="B36" s="233" t="s">
        <v>90</v>
      </c>
      <c r="C36" s="233"/>
      <c r="D36" s="229">
        <v>55000</v>
      </c>
      <c r="E36" s="187"/>
      <c r="F36" s="187"/>
      <c r="G36" s="187"/>
    </row>
    <row r="37" spans="1:7" s="188" customFormat="1" ht="17.100000000000001" customHeight="1" x14ac:dyDescent="0.2">
      <c r="A37" s="230"/>
      <c r="B37" s="233" t="s">
        <v>326</v>
      </c>
      <c r="C37" s="233"/>
      <c r="D37" s="229">
        <v>150000</v>
      </c>
      <c r="E37" s="187"/>
      <c r="F37" s="187"/>
      <c r="G37" s="187"/>
    </row>
    <row r="38" spans="1:7" s="188" customFormat="1" ht="17.100000000000001" customHeight="1" x14ac:dyDescent="0.2">
      <c r="A38" s="230"/>
      <c r="B38" s="233" t="s">
        <v>96</v>
      </c>
      <c r="C38" s="233"/>
      <c r="D38" s="229">
        <v>69000</v>
      </c>
      <c r="E38" s="187"/>
      <c r="F38" s="187"/>
      <c r="G38" s="187"/>
    </row>
    <row r="39" spans="1:7" s="188" customFormat="1" ht="17.100000000000001" customHeight="1" thickBot="1" x14ac:dyDescent="0.25">
      <c r="A39" s="230"/>
      <c r="B39" s="232" t="s">
        <v>30</v>
      </c>
      <c r="C39" s="233"/>
      <c r="D39" s="225">
        <f>SUM(D35:D38)</f>
        <v>313500</v>
      </c>
      <c r="E39" s="187"/>
      <c r="F39" s="187"/>
      <c r="G39" s="187"/>
    </row>
    <row r="40" spans="1:7" s="188" customFormat="1" ht="17.100000000000001" customHeight="1" thickTop="1" x14ac:dyDescent="0.2">
      <c r="A40" s="230"/>
      <c r="B40" s="232" t="s">
        <v>325</v>
      </c>
      <c r="C40" s="233"/>
      <c r="D40" s="227" t="s">
        <v>324</v>
      </c>
      <c r="E40" s="187"/>
      <c r="F40" s="187"/>
      <c r="G40" s="187"/>
    </row>
    <row r="41" spans="1:7" s="188" customFormat="1" ht="17.100000000000001" customHeight="1" x14ac:dyDescent="0.2">
      <c r="A41" s="230"/>
      <c r="B41" s="233" t="s">
        <v>323</v>
      </c>
      <c r="C41" s="233"/>
      <c r="D41" s="229">
        <v>1444000</v>
      </c>
      <c r="E41" s="187"/>
      <c r="F41" s="187"/>
      <c r="G41" s="187"/>
    </row>
    <row r="42" spans="1:7" s="188" customFormat="1" ht="17.100000000000001" customHeight="1" thickBot="1" x14ac:dyDescent="0.25">
      <c r="A42" s="230"/>
      <c r="B42" s="232" t="s">
        <v>30</v>
      </c>
      <c r="C42" s="233"/>
      <c r="D42" s="225">
        <v>1444000</v>
      </c>
      <c r="E42" s="187"/>
      <c r="F42" s="187"/>
      <c r="G42" s="187"/>
    </row>
    <row r="43" spans="1:7" s="188" customFormat="1" ht="17.100000000000001" customHeight="1" thickTop="1" thickBot="1" x14ac:dyDescent="0.25">
      <c r="A43" s="230"/>
      <c r="B43" s="232" t="s">
        <v>322</v>
      </c>
      <c r="C43" s="233"/>
      <c r="D43" s="234">
        <f>SUM(D33+D39+D42)</f>
        <v>5967300</v>
      </c>
      <c r="E43" s="187"/>
      <c r="F43" s="187"/>
      <c r="G43" s="187"/>
    </row>
    <row r="44" spans="1:7" s="188" customFormat="1" ht="17.100000000000001" customHeight="1" thickTop="1" x14ac:dyDescent="0.2">
      <c r="A44" s="230"/>
      <c r="B44" s="232"/>
      <c r="C44" s="233"/>
      <c r="D44" s="227"/>
      <c r="E44" s="187"/>
      <c r="F44" s="187"/>
      <c r="G44" s="187"/>
    </row>
    <row r="45" spans="1:7" s="188" customFormat="1" ht="17.100000000000001" customHeight="1" x14ac:dyDescent="0.2">
      <c r="A45" s="230"/>
      <c r="B45" s="233"/>
      <c r="C45" s="233"/>
      <c r="D45" s="229"/>
      <c r="E45" s="187"/>
      <c r="F45" s="187"/>
      <c r="G45" s="187"/>
    </row>
  </sheetData>
  <mergeCells count="29">
    <mergeCell ref="B11:C11"/>
    <mergeCell ref="B8:C8"/>
    <mergeCell ref="A1:D1"/>
    <mergeCell ref="B5:C5"/>
    <mergeCell ref="B6:C6"/>
    <mergeCell ref="B7:C7"/>
    <mergeCell ref="B10:C10"/>
    <mergeCell ref="B16:C16"/>
    <mergeCell ref="B17:C17"/>
    <mergeCell ref="B18:C18"/>
    <mergeCell ref="B19:C19"/>
    <mergeCell ref="B12:C12"/>
    <mergeCell ref="B13:C13"/>
    <mergeCell ref="B31:C31"/>
    <mergeCell ref="B32:C32"/>
    <mergeCell ref="B9:C9"/>
    <mergeCell ref="B26:C26"/>
    <mergeCell ref="B27:C27"/>
    <mergeCell ref="B28:C28"/>
    <mergeCell ref="B29:C29"/>
    <mergeCell ref="B30:C30"/>
    <mergeCell ref="B20:C20"/>
    <mergeCell ref="B21:C21"/>
    <mergeCell ref="B22:C22"/>
    <mergeCell ref="B23:C23"/>
    <mergeCell ref="B24:C24"/>
    <mergeCell ref="B25:C25"/>
    <mergeCell ref="B14:C14"/>
    <mergeCell ref="B15:C15"/>
  </mergeCells>
  <pageMargins left="1.17" right="0.43307086614173229" top="0.65" bottom="0.51181102362204722" header="0.23622047244094491" footer="0.23622047244094491"/>
  <pageSetup paperSize="9" fitToHeight="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7" sqref="E27"/>
    </sheetView>
  </sheetViews>
  <sheetFormatPr defaultRowHeight="14.2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view="pageBreakPreview" topLeftCell="A7" zoomScale="110" zoomScaleNormal="100" zoomScaleSheetLayoutView="110" workbookViewId="0">
      <selection activeCell="A13" sqref="A13:XFD18"/>
    </sheetView>
  </sheetViews>
  <sheetFormatPr defaultRowHeight="24.75" x14ac:dyDescent="0.6"/>
  <cols>
    <col min="1" max="1" width="7.25" style="169" customWidth="1"/>
    <col min="2" max="2" width="4" style="169" customWidth="1"/>
    <col min="3" max="5" width="9" style="169"/>
    <col min="6" max="6" width="9" style="169" customWidth="1"/>
    <col min="7" max="7" width="9" style="169"/>
    <col min="8" max="8" width="11.25" style="169" customWidth="1"/>
    <col min="9" max="9" width="14.5" style="169" customWidth="1"/>
    <col min="10" max="10" width="6.25" style="169" customWidth="1"/>
    <col min="11" max="16384" width="9" style="169"/>
  </cols>
  <sheetData>
    <row r="1" spans="1:10" ht="24.95" customHeight="1" x14ac:dyDescent="0.65">
      <c r="A1" s="247" t="str">
        <f>+[1]งบแสดงฐานะการเงิน!A1</f>
        <v>เทศบาลตำบลชุมพร</v>
      </c>
      <c r="B1" s="247"/>
      <c r="C1" s="247"/>
      <c r="D1" s="247"/>
      <c r="E1" s="247"/>
      <c r="F1" s="247"/>
      <c r="G1" s="247"/>
      <c r="H1" s="247"/>
      <c r="I1" s="247"/>
      <c r="J1" s="180"/>
    </row>
    <row r="2" spans="1:10" ht="24.95" customHeight="1" x14ac:dyDescent="0.65">
      <c r="A2" s="247" t="s">
        <v>43</v>
      </c>
      <c r="B2" s="247"/>
      <c r="C2" s="247"/>
      <c r="D2" s="247"/>
      <c r="E2" s="247"/>
      <c r="F2" s="247"/>
      <c r="G2" s="247"/>
      <c r="H2" s="247"/>
      <c r="I2" s="247"/>
      <c r="J2" s="180"/>
    </row>
    <row r="3" spans="1:10" ht="24.95" customHeight="1" x14ac:dyDescent="0.65">
      <c r="A3" s="248" t="s">
        <v>298</v>
      </c>
      <c r="B3" s="248"/>
      <c r="C3" s="248"/>
      <c r="D3" s="248"/>
      <c r="E3" s="248"/>
      <c r="F3" s="248"/>
      <c r="G3" s="248"/>
      <c r="H3" s="248"/>
      <c r="I3" s="248"/>
      <c r="J3" s="178"/>
    </row>
    <row r="4" spans="1:10" ht="23.25" customHeight="1" x14ac:dyDescent="0.65">
      <c r="A4" s="179"/>
      <c r="B4" s="179"/>
      <c r="C4" s="179"/>
      <c r="D4" s="179"/>
      <c r="E4" s="179"/>
      <c r="F4" s="179"/>
      <c r="G4" s="179"/>
      <c r="H4" s="179"/>
      <c r="I4" s="179"/>
      <c r="J4" s="178"/>
    </row>
    <row r="5" spans="1:10" s="174" customFormat="1" ht="24.95" customHeight="1" x14ac:dyDescent="0.65">
      <c r="A5" s="177" t="s">
        <v>297</v>
      </c>
    </row>
    <row r="6" spans="1:10" ht="24.95" customHeight="1" x14ac:dyDescent="0.6">
      <c r="B6" s="169" t="s">
        <v>296</v>
      </c>
    </row>
    <row r="7" spans="1:10" ht="24.95" customHeight="1" x14ac:dyDescent="0.6">
      <c r="C7" s="169" t="s">
        <v>295</v>
      </c>
    </row>
    <row r="8" spans="1:10" ht="24.95" customHeight="1" x14ac:dyDescent="0.6">
      <c r="A8" s="169" t="s">
        <v>294</v>
      </c>
    </row>
    <row r="9" spans="1:10" ht="24.95" customHeight="1" x14ac:dyDescent="0.6">
      <c r="A9" s="169" t="s">
        <v>293</v>
      </c>
    </row>
    <row r="10" spans="1:10" ht="24.95" customHeight="1" x14ac:dyDescent="0.6">
      <c r="A10" s="169" t="s">
        <v>292</v>
      </c>
    </row>
    <row r="11" spans="1:10" ht="24.95" customHeight="1" x14ac:dyDescent="0.6">
      <c r="A11" s="169" t="s">
        <v>291</v>
      </c>
    </row>
    <row r="12" spans="1:10" s="177" customFormat="1" ht="24.95" customHeight="1" x14ac:dyDescent="0.65">
      <c r="A12" s="177" t="s">
        <v>290</v>
      </c>
    </row>
    <row r="13" spans="1:10" ht="24.95" customHeight="1" x14ac:dyDescent="0.6">
      <c r="B13" s="169" t="s">
        <v>289</v>
      </c>
    </row>
    <row r="14" spans="1:10" ht="24.95" customHeight="1" x14ac:dyDescent="0.6">
      <c r="C14" s="181" t="s">
        <v>288</v>
      </c>
      <c r="D14" s="181"/>
      <c r="E14" s="181"/>
      <c r="F14" s="181"/>
      <c r="G14" s="181"/>
      <c r="H14" s="181"/>
      <c r="I14" s="181"/>
    </row>
    <row r="15" spans="1:10" ht="24.95" customHeight="1" x14ac:dyDescent="0.6">
      <c r="A15" s="169" t="s">
        <v>287</v>
      </c>
    </row>
    <row r="16" spans="1:10" ht="24.95" customHeight="1" x14ac:dyDescent="0.6">
      <c r="A16" s="169" t="s">
        <v>286</v>
      </c>
    </row>
    <row r="17" spans="1:9" ht="24.95" customHeight="1" x14ac:dyDescent="0.6">
      <c r="A17" s="169" t="s">
        <v>285</v>
      </c>
    </row>
    <row r="18" spans="1:9" ht="24.95" customHeight="1" x14ac:dyDescent="0.6">
      <c r="B18" s="169" t="s">
        <v>284</v>
      </c>
    </row>
    <row r="19" spans="1:9" s="175" customFormat="1" ht="24.95" customHeight="1" x14ac:dyDescent="0.2">
      <c r="A19" s="176"/>
      <c r="B19" s="176"/>
      <c r="C19" s="176"/>
      <c r="D19" s="176"/>
    </row>
    <row r="20" spans="1:9" s="175" customFormat="1" ht="24.75" customHeight="1" x14ac:dyDescent="0.2">
      <c r="A20" s="176"/>
      <c r="B20" s="176"/>
      <c r="C20" s="176"/>
      <c r="D20" s="176"/>
    </row>
    <row r="21" spans="1:9" s="174" customFormat="1" ht="27" x14ac:dyDescent="0.65"/>
    <row r="22" spans="1:9" s="174" customFormat="1" ht="27" x14ac:dyDescent="0.65"/>
    <row r="23" spans="1:9" s="170" customFormat="1" x14ac:dyDescent="0.2">
      <c r="E23" s="173"/>
      <c r="F23" s="173"/>
      <c r="G23" s="173"/>
      <c r="H23" s="172"/>
      <c r="I23" s="171"/>
    </row>
  </sheetData>
  <mergeCells count="3">
    <mergeCell ref="A1:I1"/>
    <mergeCell ref="A2:I2"/>
    <mergeCell ref="A3:I3"/>
  </mergeCells>
  <printOptions horizontalCentered="1"/>
  <pageMargins left="0.78740157480314965" right="0.11811023622047245" top="0.78740157480314965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Q36"/>
  <sheetViews>
    <sheetView view="pageBreakPreview" zoomScale="120" zoomScaleNormal="100" zoomScaleSheetLayoutView="120" workbookViewId="0">
      <selection activeCell="G6" sqref="G6:I7"/>
    </sheetView>
  </sheetViews>
  <sheetFormatPr defaultRowHeight="24.75" x14ac:dyDescent="0.6"/>
  <cols>
    <col min="1" max="1" width="2.25" style="106" customWidth="1"/>
    <col min="2" max="2" width="2.875" style="126" customWidth="1"/>
    <col min="3" max="3" width="3.375" style="106" customWidth="1"/>
    <col min="4" max="4" width="16.625" style="106" customWidth="1"/>
    <col min="5" max="5" width="10.875" style="106" customWidth="1"/>
    <col min="6" max="6" width="12.25" style="104" customWidth="1"/>
    <col min="7" max="7" width="0.625" style="105" customWidth="1"/>
    <col min="8" max="8" width="8.375" style="106" customWidth="1"/>
    <col min="9" max="9" width="5.25" style="106" customWidth="1"/>
    <col min="10" max="10" width="10.875" style="106" customWidth="1"/>
    <col min="11" max="11" width="12.875" style="104" customWidth="1"/>
    <col min="12" max="16384" width="9" style="106"/>
  </cols>
  <sheetData>
    <row r="1" spans="1:11" s="102" customFormat="1" ht="23.1" customHeight="1" x14ac:dyDescent="0.65">
      <c r="A1" s="257" t="s">
        <v>283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s="102" customFormat="1" ht="23.1" customHeight="1" x14ac:dyDescent="0.65">
      <c r="A2" s="258" t="s">
        <v>282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 s="102" customFormat="1" ht="23.1" customHeight="1" x14ac:dyDescent="0.6">
      <c r="A3" s="259" t="s">
        <v>2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</row>
    <row r="4" spans="1:11" ht="24" customHeight="1" x14ac:dyDescent="0.6">
      <c r="A4" s="260" t="s">
        <v>281</v>
      </c>
      <c r="B4" s="260"/>
      <c r="C4" s="260"/>
      <c r="D4" s="260"/>
      <c r="E4" s="103"/>
      <c r="K4" s="107"/>
    </row>
    <row r="5" spans="1:11" s="102" customFormat="1" ht="23.1" customHeight="1" x14ac:dyDescent="0.6">
      <c r="A5" s="264" t="s">
        <v>280</v>
      </c>
      <c r="B5" s="265"/>
      <c r="C5" s="265"/>
      <c r="D5" s="266"/>
      <c r="E5" s="251" t="s">
        <v>279</v>
      </c>
      <c r="F5" s="252"/>
      <c r="G5" s="261" t="s">
        <v>278</v>
      </c>
      <c r="H5" s="262"/>
      <c r="I5" s="262"/>
      <c r="J5" s="262"/>
      <c r="K5" s="263"/>
    </row>
    <row r="6" spans="1:11" s="102" customFormat="1" ht="23.1" customHeight="1" x14ac:dyDescent="0.6">
      <c r="A6" s="267"/>
      <c r="B6" s="268"/>
      <c r="C6" s="268"/>
      <c r="D6" s="269"/>
      <c r="E6" s="253"/>
      <c r="F6" s="254"/>
      <c r="G6" s="273" t="s">
        <v>277</v>
      </c>
      <c r="H6" s="274"/>
      <c r="I6" s="275"/>
      <c r="J6" s="255" t="s">
        <v>55</v>
      </c>
      <c r="K6" s="256"/>
    </row>
    <row r="7" spans="1:11" s="102" customFormat="1" ht="23.1" customHeight="1" x14ac:dyDescent="0.6">
      <c r="A7" s="270"/>
      <c r="B7" s="271"/>
      <c r="C7" s="271"/>
      <c r="D7" s="272"/>
      <c r="E7" s="108">
        <v>2561</v>
      </c>
      <c r="F7" s="109">
        <v>2560</v>
      </c>
      <c r="G7" s="276"/>
      <c r="H7" s="277"/>
      <c r="I7" s="278"/>
      <c r="J7" s="110">
        <v>2561</v>
      </c>
      <c r="K7" s="111">
        <v>2560</v>
      </c>
    </row>
    <row r="8" spans="1:11" s="135" customFormat="1" ht="23.1" customHeight="1" x14ac:dyDescent="0.5">
      <c r="A8" s="127" t="s">
        <v>276</v>
      </c>
      <c r="B8" s="128" t="s">
        <v>275</v>
      </c>
      <c r="C8" s="129"/>
      <c r="D8" s="129"/>
      <c r="E8" s="130"/>
      <c r="F8" s="131"/>
      <c r="G8" s="132"/>
      <c r="H8" s="133"/>
      <c r="I8" s="134"/>
      <c r="J8" s="134"/>
      <c r="K8" s="131"/>
    </row>
    <row r="9" spans="1:11" s="135" customFormat="1" ht="23.1" customHeight="1" x14ac:dyDescent="0.5">
      <c r="A9" s="136"/>
      <c r="B9" s="137" t="s">
        <v>152</v>
      </c>
      <c r="C9" s="138" t="s">
        <v>274</v>
      </c>
      <c r="D9" s="138"/>
      <c r="E9" s="139">
        <v>1952690</v>
      </c>
      <c r="F9" s="140">
        <v>1952690</v>
      </c>
      <c r="G9" s="141"/>
      <c r="H9" s="142" t="s">
        <v>273</v>
      </c>
      <c r="I9" s="143"/>
      <c r="J9" s="144">
        <v>22154467</v>
      </c>
      <c r="K9" s="144">
        <v>22145907</v>
      </c>
    </row>
    <row r="10" spans="1:11" s="135" customFormat="1" ht="23.1" customHeight="1" x14ac:dyDescent="0.5">
      <c r="A10" s="136"/>
      <c r="B10" s="137" t="s">
        <v>261</v>
      </c>
      <c r="C10" s="138" t="s">
        <v>272</v>
      </c>
      <c r="D10" s="138"/>
      <c r="E10" s="139">
        <v>1894000</v>
      </c>
      <c r="F10" s="140">
        <v>1894000</v>
      </c>
      <c r="G10" s="141"/>
      <c r="H10" s="138" t="s">
        <v>22</v>
      </c>
      <c r="I10" s="145"/>
      <c r="J10" s="146">
        <v>5799860</v>
      </c>
      <c r="K10" s="146">
        <v>5799860</v>
      </c>
    </row>
    <row r="11" spans="1:11" s="135" customFormat="1" ht="23.1" customHeight="1" x14ac:dyDescent="0.5">
      <c r="A11" s="136"/>
      <c r="B11" s="137" t="s">
        <v>258</v>
      </c>
      <c r="C11" s="138" t="s">
        <v>271</v>
      </c>
      <c r="D11" s="138"/>
      <c r="E11" s="139">
        <v>905311</v>
      </c>
      <c r="F11" s="140">
        <v>905311</v>
      </c>
      <c r="G11" s="141"/>
      <c r="H11" s="138" t="s">
        <v>270</v>
      </c>
      <c r="I11" s="145"/>
      <c r="J11" s="146" t="s">
        <v>269</v>
      </c>
      <c r="K11" s="146" t="s">
        <v>269</v>
      </c>
    </row>
    <row r="12" spans="1:11" s="135" customFormat="1" ht="23.1" customHeight="1" x14ac:dyDescent="0.5">
      <c r="A12" s="136"/>
      <c r="B12" s="137" t="s">
        <v>257</v>
      </c>
      <c r="C12" s="138" t="s">
        <v>268</v>
      </c>
      <c r="D12" s="138"/>
      <c r="E12" s="139">
        <v>11761199</v>
      </c>
      <c r="F12" s="140">
        <v>11761199</v>
      </c>
      <c r="H12" s="135" t="s">
        <v>267</v>
      </c>
      <c r="I12" s="147"/>
      <c r="J12" s="148">
        <v>1100992</v>
      </c>
      <c r="K12" s="148">
        <v>1021384</v>
      </c>
    </row>
    <row r="13" spans="1:11" s="135" customFormat="1" ht="23.1" customHeight="1" x14ac:dyDescent="0.5">
      <c r="A13" s="136"/>
      <c r="B13" s="137" t="s">
        <v>255</v>
      </c>
      <c r="C13" s="138" t="s">
        <v>266</v>
      </c>
      <c r="D13" s="138"/>
      <c r="E13" s="139">
        <v>155840</v>
      </c>
      <c r="F13" s="140">
        <v>155840</v>
      </c>
      <c r="G13" s="141"/>
      <c r="H13" s="138"/>
      <c r="I13" s="145"/>
      <c r="J13" s="145"/>
      <c r="K13" s="149"/>
    </row>
    <row r="14" spans="1:11" s="135" customFormat="1" ht="23.1" customHeight="1" x14ac:dyDescent="0.5">
      <c r="A14" s="136"/>
      <c r="B14" s="137" t="s">
        <v>253</v>
      </c>
      <c r="C14" s="138" t="s">
        <v>265</v>
      </c>
      <c r="D14" s="138"/>
      <c r="E14" s="139">
        <v>29690</v>
      </c>
      <c r="F14" s="140">
        <v>29690</v>
      </c>
      <c r="G14" s="141"/>
      <c r="H14" s="138"/>
      <c r="I14" s="145"/>
      <c r="J14" s="145"/>
      <c r="K14" s="149"/>
    </row>
    <row r="15" spans="1:11" s="135" customFormat="1" ht="23.1" customHeight="1" x14ac:dyDescent="0.5">
      <c r="A15" s="150" t="s">
        <v>264</v>
      </c>
      <c r="B15" s="151" t="s">
        <v>263</v>
      </c>
      <c r="C15" s="138"/>
      <c r="D15" s="138"/>
      <c r="E15" s="152"/>
      <c r="F15" s="140"/>
      <c r="G15" s="141"/>
      <c r="H15" s="142"/>
      <c r="I15" s="143"/>
      <c r="J15" s="143"/>
      <c r="K15" s="140"/>
    </row>
    <row r="16" spans="1:11" s="135" customFormat="1" ht="23.1" customHeight="1" x14ac:dyDescent="0.5">
      <c r="A16" s="136"/>
      <c r="B16" s="137" t="s">
        <v>152</v>
      </c>
      <c r="C16" s="138" t="s">
        <v>262</v>
      </c>
      <c r="D16" s="138"/>
      <c r="E16" s="139">
        <v>7743058</v>
      </c>
      <c r="F16" s="140">
        <v>7663450</v>
      </c>
      <c r="G16" s="136"/>
      <c r="H16" s="138"/>
      <c r="I16" s="145"/>
      <c r="J16" s="145"/>
      <c r="K16" s="153"/>
    </row>
    <row r="17" spans="1:17" s="135" customFormat="1" ht="23.1" customHeight="1" x14ac:dyDescent="0.5">
      <c r="A17" s="136"/>
      <c r="B17" s="137" t="s">
        <v>261</v>
      </c>
      <c r="C17" s="138" t="s">
        <v>260</v>
      </c>
      <c r="D17" s="138"/>
      <c r="E17" s="139">
        <v>914500</v>
      </c>
      <c r="F17" s="140"/>
      <c r="G17" s="136"/>
      <c r="H17" s="138"/>
      <c r="I17" s="145"/>
      <c r="J17" s="145"/>
      <c r="K17" s="153"/>
    </row>
    <row r="18" spans="1:17" s="135" customFormat="1" ht="23.1" customHeight="1" x14ac:dyDescent="0.5">
      <c r="A18" s="136"/>
      <c r="B18" s="137" t="s">
        <v>259</v>
      </c>
      <c r="C18" s="138"/>
      <c r="D18" s="138"/>
      <c r="E18" s="152"/>
      <c r="F18" s="140">
        <v>914500</v>
      </c>
      <c r="G18" s="136"/>
      <c r="H18" s="138"/>
      <c r="I18" s="145"/>
      <c r="J18" s="145"/>
      <c r="K18" s="153"/>
    </row>
    <row r="19" spans="1:17" s="135" customFormat="1" ht="23.1" customHeight="1" x14ac:dyDescent="0.5">
      <c r="A19" s="136"/>
      <c r="B19" s="137" t="s">
        <v>258</v>
      </c>
      <c r="C19" s="154" t="s">
        <v>98</v>
      </c>
      <c r="D19" s="138"/>
      <c r="E19" s="139">
        <v>1730687</v>
      </c>
      <c r="F19" s="140">
        <v>1607287</v>
      </c>
      <c r="G19" s="141"/>
      <c r="H19" s="142"/>
      <c r="I19" s="143"/>
      <c r="J19" s="143"/>
      <c r="K19" s="140"/>
    </row>
    <row r="20" spans="1:17" s="135" customFormat="1" ht="23.1" customHeight="1" x14ac:dyDescent="0.5">
      <c r="A20" s="136"/>
      <c r="B20" s="137" t="s">
        <v>257</v>
      </c>
      <c r="C20" s="154" t="s">
        <v>256</v>
      </c>
      <c r="D20" s="138"/>
      <c r="E20" s="139">
        <v>32500</v>
      </c>
      <c r="F20" s="140">
        <v>32500</v>
      </c>
      <c r="G20" s="141"/>
      <c r="H20" s="142"/>
      <c r="I20" s="143"/>
      <c r="J20" s="143"/>
      <c r="K20" s="140"/>
    </row>
    <row r="21" spans="1:17" s="135" customFormat="1" ht="23.1" customHeight="1" x14ac:dyDescent="0.5">
      <c r="A21" s="136"/>
      <c r="B21" s="154" t="s">
        <v>255</v>
      </c>
      <c r="C21" s="154" t="s">
        <v>254</v>
      </c>
      <c r="D21" s="138"/>
      <c r="E21" s="139">
        <v>1319780</v>
      </c>
      <c r="F21" s="140">
        <v>1283680</v>
      </c>
      <c r="G21" s="141"/>
      <c r="H21" s="142"/>
      <c r="I21" s="143"/>
      <c r="J21" s="143"/>
      <c r="K21" s="140"/>
    </row>
    <row r="22" spans="1:17" s="135" customFormat="1" ht="23.1" customHeight="1" x14ac:dyDescent="0.5">
      <c r="A22" s="136"/>
      <c r="B22" s="137" t="s">
        <v>253</v>
      </c>
      <c r="C22" s="154" t="s">
        <v>252</v>
      </c>
      <c r="D22" s="138"/>
      <c r="E22" s="139">
        <v>71790</v>
      </c>
      <c r="F22" s="140">
        <v>103780</v>
      </c>
      <c r="G22" s="155"/>
      <c r="H22" s="142"/>
      <c r="I22" s="143"/>
      <c r="J22" s="143"/>
      <c r="K22" s="156"/>
    </row>
    <row r="23" spans="1:17" s="135" customFormat="1" ht="23.1" customHeight="1" x14ac:dyDescent="0.5">
      <c r="A23" s="136"/>
      <c r="B23" s="137" t="s">
        <v>251</v>
      </c>
      <c r="C23" s="154" t="s">
        <v>250</v>
      </c>
      <c r="D23" s="138"/>
      <c r="E23" s="139">
        <v>318890</v>
      </c>
      <c r="F23" s="140">
        <v>437840</v>
      </c>
      <c r="G23" s="155"/>
      <c r="H23" s="142"/>
      <c r="I23" s="143"/>
      <c r="J23" s="143"/>
      <c r="K23" s="140"/>
    </row>
    <row r="24" spans="1:17" s="135" customFormat="1" ht="23.1" customHeight="1" x14ac:dyDescent="0.5">
      <c r="A24" s="136"/>
      <c r="B24" s="137" t="s">
        <v>249</v>
      </c>
      <c r="C24" s="154" t="s">
        <v>248</v>
      </c>
      <c r="D24" s="138"/>
      <c r="E24" s="139">
        <v>59000</v>
      </c>
      <c r="F24" s="140">
        <v>59000</v>
      </c>
      <c r="G24" s="155"/>
      <c r="H24" s="142"/>
      <c r="I24" s="143"/>
      <c r="J24" s="143"/>
      <c r="K24" s="156"/>
    </row>
    <row r="25" spans="1:17" s="135" customFormat="1" ht="23.1" customHeight="1" x14ac:dyDescent="0.5">
      <c r="A25" s="136"/>
      <c r="B25" s="137" t="s">
        <v>247</v>
      </c>
      <c r="C25" s="154" t="s">
        <v>246</v>
      </c>
      <c r="D25" s="138"/>
      <c r="E25" s="139">
        <v>166384</v>
      </c>
      <c r="F25" s="140">
        <v>166384</v>
      </c>
      <c r="G25" s="155"/>
      <c r="H25" s="142"/>
      <c r="I25" s="143"/>
      <c r="J25" s="143"/>
      <c r="K25" s="156"/>
    </row>
    <row r="26" spans="1:17" s="135" customFormat="1" ht="23.1" customHeight="1" x14ac:dyDescent="0.5">
      <c r="A26" s="136"/>
      <c r="B26" s="137"/>
      <c r="C26" s="138"/>
      <c r="D26" s="157"/>
      <c r="E26" s="158"/>
      <c r="F26" s="159"/>
      <c r="G26" s="160"/>
      <c r="H26" s="161"/>
      <c r="I26" s="162"/>
      <c r="J26" s="162"/>
      <c r="K26" s="159"/>
    </row>
    <row r="27" spans="1:17" s="135" customFormat="1" ht="23.1" customHeight="1" thickBot="1" x14ac:dyDescent="0.55000000000000004">
      <c r="A27" s="249" t="s">
        <v>245</v>
      </c>
      <c r="B27" s="250"/>
      <c r="C27" s="250"/>
      <c r="D27" s="250"/>
      <c r="E27" s="163">
        <f>SUM(E9:E26)</f>
        <v>29055319</v>
      </c>
      <c r="F27" s="164">
        <f>SUM(F9:F26)</f>
        <v>28967151</v>
      </c>
      <c r="G27" s="165"/>
      <c r="H27" s="166"/>
      <c r="I27" s="167"/>
      <c r="J27" s="168">
        <f>SUM(J9:J26)</f>
        <v>29055319</v>
      </c>
      <c r="K27" s="164">
        <f>SUM(K8:K26)</f>
        <v>28967151</v>
      </c>
    </row>
    <row r="28" spans="1:17" s="112" customFormat="1" ht="24" customHeight="1" thickTop="1" x14ac:dyDescent="0.6">
      <c r="B28" s="113"/>
      <c r="F28" s="114"/>
      <c r="G28" s="115"/>
      <c r="H28" s="116"/>
      <c r="I28" s="116"/>
      <c r="J28" s="116"/>
      <c r="K28" s="117"/>
    </row>
    <row r="29" spans="1:17" s="112" customFormat="1" ht="24" customHeight="1" x14ac:dyDescent="0.6">
      <c r="B29" s="113"/>
      <c r="F29" s="114"/>
      <c r="G29" s="115"/>
      <c r="H29" s="116"/>
      <c r="I29" s="116"/>
      <c r="J29" s="116"/>
      <c r="K29" s="117"/>
    </row>
    <row r="31" spans="1:17" s="118" customFormat="1" ht="21" customHeight="1" x14ac:dyDescent="0.6">
      <c r="H31" s="119"/>
      <c r="I31" s="119"/>
      <c r="J31" s="119"/>
      <c r="K31" s="119"/>
      <c r="L31" s="120"/>
      <c r="M31" s="119"/>
      <c r="N31" s="119"/>
      <c r="O31" s="121"/>
      <c r="Q31" s="122"/>
    </row>
    <row r="32" spans="1:17" s="123" customFormat="1" ht="21.95" customHeight="1" x14ac:dyDescent="0.6">
      <c r="H32" s="124"/>
      <c r="I32" s="124"/>
      <c r="J32" s="124"/>
      <c r="K32" s="124"/>
      <c r="L32" s="125"/>
      <c r="M32" s="124"/>
      <c r="N32" s="124"/>
      <c r="O32" s="105"/>
    </row>
    <row r="33" spans="8:15" s="123" customFormat="1" ht="21.95" customHeight="1" x14ac:dyDescent="0.6">
      <c r="H33" s="124"/>
      <c r="I33" s="124"/>
      <c r="J33" s="124"/>
      <c r="K33" s="124"/>
      <c r="L33" s="125"/>
      <c r="M33" s="124"/>
      <c r="N33" s="124"/>
      <c r="O33" s="105"/>
    </row>
    <row r="34" spans="8:15" s="123" customFormat="1" ht="21.95" customHeight="1" x14ac:dyDescent="0.6">
      <c r="H34" s="124"/>
      <c r="I34" s="124"/>
      <c r="J34" s="124"/>
      <c r="K34" s="124"/>
      <c r="L34" s="125"/>
      <c r="M34" s="124"/>
      <c r="N34" s="124"/>
      <c r="O34" s="105"/>
    </row>
    <row r="35" spans="8:15" s="123" customFormat="1" ht="21.95" customHeight="1" x14ac:dyDescent="0.6">
      <c r="H35" s="124"/>
      <c r="I35" s="124"/>
      <c r="J35" s="124"/>
      <c r="K35" s="124"/>
      <c r="L35" s="125"/>
      <c r="M35" s="124"/>
      <c r="N35" s="124"/>
      <c r="O35" s="105"/>
    </row>
    <row r="36" spans="8:15" s="123" customFormat="1" ht="21.95" customHeight="1" x14ac:dyDescent="0.6">
      <c r="H36" s="124"/>
      <c r="I36" s="124"/>
      <c r="J36" s="124"/>
      <c r="K36" s="124"/>
      <c r="L36" s="125"/>
      <c r="M36" s="124"/>
      <c r="N36" s="124"/>
      <c r="O36" s="105"/>
    </row>
  </sheetData>
  <mergeCells count="10">
    <mergeCell ref="A27:D27"/>
    <mergeCell ref="E5:F6"/>
    <mergeCell ref="J6:K6"/>
    <mergeCell ref="A1:K1"/>
    <mergeCell ref="A2:K2"/>
    <mergeCell ref="A3:K3"/>
    <mergeCell ref="A4:D4"/>
    <mergeCell ref="G5:K5"/>
    <mergeCell ref="A5:D7"/>
    <mergeCell ref="G6:I7"/>
  </mergeCells>
  <pageMargins left="0.78740157480314965" right="0.19685039370078741" top="0.82677165354330717" bottom="0.51181102362204722" header="0.31496062992125984" footer="0.27559055118110237"/>
  <pageSetup paperSize="9" scale="9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showGridLines="0" workbookViewId="0">
      <pane ySplit="4" topLeftCell="A5" activePane="bottomLeft" state="frozen"/>
      <selection pane="bottomLeft" activeCell="A22" sqref="A22:XFD27"/>
    </sheetView>
  </sheetViews>
  <sheetFormatPr defaultRowHeight="24.75" x14ac:dyDescent="0.2"/>
  <cols>
    <col min="1" max="1" width="0.125" style="4" customWidth="1"/>
    <col min="2" max="2" width="0.375" style="4" customWidth="1"/>
    <col min="3" max="3" width="3.125" style="4" customWidth="1"/>
    <col min="4" max="4" width="5.625" style="4" customWidth="1"/>
    <col min="5" max="5" width="1.75" style="4" customWidth="1"/>
    <col min="6" max="6" width="2.375" style="4" customWidth="1"/>
    <col min="7" max="7" width="29.25" style="4" customWidth="1"/>
    <col min="8" max="8" width="7.25" style="4" customWidth="1"/>
    <col min="9" max="9" width="1.75" style="4" customWidth="1"/>
    <col min="10" max="10" width="11.625" style="4" customWidth="1"/>
    <col min="11" max="11" width="2.375" style="4" customWidth="1"/>
    <col min="12" max="12" width="2" style="4" customWidth="1"/>
    <col min="13" max="13" width="11.625" style="4" customWidth="1"/>
    <col min="14" max="16384" width="9" style="4"/>
  </cols>
  <sheetData>
    <row r="1" spans="1:13" ht="12.95" customHeight="1" x14ac:dyDescent="0.2">
      <c r="A1" s="284"/>
      <c r="B1" s="285"/>
      <c r="C1" s="285"/>
      <c r="D1" s="285"/>
      <c r="E1" s="285"/>
      <c r="F1" s="285"/>
      <c r="G1" s="285"/>
      <c r="J1" s="286"/>
      <c r="K1" s="286"/>
      <c r="L1" s="286"/>
      <c r="M1" s="286"/>
    </row>
    <row r="2" spans="1:13" ht="20.45" customHeight="1" x14ac:dyDescent="0.2">
      <c r="A2" s="245" t="s">
        <v>44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</row>
    <row r="3" spans="1:13" ht="20.45" customHeight="1" x14ac:dyDescent="0.2">
      <c r="A3" s="245" t="s">
        <v>43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</row>
    <row r="4" spans="1:13" ht="20.45" customHeight="1" x14ac:dyDescent="0.2">
      <c r="A4" s="13"/>
      <c r="B4" s="245" t="s">
        <v>42</v>
      </c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</row>
    <row r="5" spans="1:13" ht="20.45" customHeight="1" x14ac:dyDescent="0.2">
      <c r="A5" s="13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ht="20.45" customHeight="1" x14ac:dyDescent="0.2">
      <c r="A6" s="13"/>
      <c r="B6" s="19"/>
      <c r="C6" s="13"/>
      <c r="D6" s="13"/>
      <c r="E6" s="13"/>
      <c r="F6" s="13"/>
      <c r="G6" s="13"/>
      <c r="H6" s="13"/>
      <c r="I6" s="13"/>
      <c r="J6" s="13"/>
      <c r="L6" s="13"/>
      <c r="M6" s="13"/>
    </row>
    <row r="7" spans="1:13" ht="21" customHeight="1" x14ac:dyDescent="0.2">
      <c r="C7" s="288" t="s">
        <v>41</v>
      </c>
      <c r="D7" s="289"/>
      <c r="E7" s="280"/>
      <c r="F7" s="288" t="s">
        <v>40</v>
      </c>
      <c r="G7" s="289"/>
      <c r="H7" s="280"/>
      <c r="I7" s="281" t="s">
        <v>27</v>
      </c>
      <c r="J7" s="282"/>
      <c r="K7" s="18"/>
      <c r="L7" s="281" t="s">
        <v>28</v>
      </c>
      <c r="M7" s="282"/>
    </row>
    <row r="8" spans="1:13" ht="21" customHeight="1" x14ac:dyDescent="0.2">
      <c r="C8" s="16" t="s">
        <v>3</v>
      </c>
      <c r="D8" s="16" t="s">
        <v>3</v>
      </c>
      <c r="E8" s="16" t="s">
        <v>3</v>
      </c>
      <c r="F8" s="290" t="s">
        <v>39</v>
      </c>
      <c r="G8" s="289"/>
      <c r="H8" s="280"/>
    </row>
    <row r="9" spans="1:13" ht="21" customHeight="1" x14ac:dyDescent="0.2">
      <c r="C9" s="16" t="s">
        <v>3</v>
      </c>
      <c r="D9" s="16" t="s">
        <v>3</v>
      </c>
      <c r="E9" s="16" t="s">
        <v>3</v>
      </c>
      <c r="F9" s="290" t="s">
        <v>38</v>
      </c>
      <c r="G9" s="289"/>
      <c r="H9" s="280"/>
      <c r="I9" s="283" t="s">
        <v>3</v>
      </c>
      <c r="J9" s="280"/>
      <c r="L9" s="283" t="s">
        <v>3</v>
      </c>
      <c r="M9" s="280"/>
    </row>
    <row r="10" spans="1:13" ht="21" customHeight="1" x14ac:dyDescent="0.2">
      <c r="C10" s="16" t="s">
        <v>3</v>
      </c>
      <c r="D10" s="16" t="s">
        <v>3</v>
      </c>
      <c r="E10" s="16" t="s">
        <v>3</v>
      </c>
      <c r="F10" s="16" t="s">
        <v>3</v>
      </c>
      <c r="G10" s="290" t="s">
        <v>37</v>
      </c>
      <c r="H10" s="280"/>
      <c r="I10" s="279">
        <v>1327985.08</v>
      </c>
      <c r="J10" s="280"/>
      <c r="L10" s="279">
        <v>916761.15</v>
      </c>
      <c r="M10" s="280"/>
    </row>
    <row r="11" spans="1:13" ht="21" customHeight="1" x14ac:dyDescent="0.2">
      <c r="C11" s="16" t="s">
        <v>3</v>
      </c>
      <c r="D11" s="16" t="s">
        <v>3</v>
      </c>
      <c r="E11" s="16" t="s">
        <v>3</v>
      </c>
      <c r="F11" s="290" t="s">
        <v>36</v>
      </c>
      <c r="G11" s="289"/>
      <c r="H11" s="280"/>
      <c r="I11" s="283" t="s">
        <v>3</v>
      </c>
      <c r="J11" s="280"/>
      <c r="L11" s="283" t="s">
        <v>3</v>
      </c>
      <c r="M11" s="280"/>
    </row>
    <row r="12" spans="1:13" ht="21" customHeight="1" x14ac:dyDescent="0.2">
      <c r="C12" s="16" t="s">
        <v>3</v>
      </c>
      <c r="D12" s="16" t="s">
        <v>3</v>
      </c>
      <c r="E12" s="16" t="s">
        <v>3</v>
      </c>
      <c r="F12" s="16" t="s">
        <v>3</v>
      </c>
      <c r="G12" s="290" t="s">
        <v>35</v>
      </c>
      <c r="H12" s="280"/>
      <c r="I12" s="279">
        <v>2717304.76</v>
      </c>
      <c r="J12" s="280"/>
      <c r="L12" s="279">
        <v>2273240.9700000002</v>
      </c>
      <c r="M12" s="280"/>
    </row>
    <row r="13" spans="1:13" ht="21" customHeight="1" x14ac:dyDescent="0.2">
      <c r="C13" s="16" t="s">
        <v>3</v>
      </c>
      <c r="D13" s="16" t="s">
        <v>3</v>
      </c>
      <c r="E13" s="16" t="s">
        <v>3</v>
      </c>
      <c r="F13" s="16" t="s">
        <v>3</v>
      </c>
      <c r="G13" s="290" t="s">
        <v>34</v>
      </c>
      <c r="H13" s="280"/>
      <c r="I13" s="279">
        <v>4006885.51</v>
      </c>
      <c r="J13" s="280"/>
      <c r="L13" s="279">
        <v>3971025.47</v>
      </c>
      <c r="M13" s="280"/>
    </row>
    <row r="14" spans="1:13" ht="21" customHeight="1" x14ac:dyDescent="0.2">
      <c r="C14" s="16" t="s">
        <v>3</v>
      </c>
      <c r="D14" s="16" t="s">
        <v>3</v>
      </c>
      <c r="E14" s="16" t="s">
        <v>3</v>
      </c>
      <c r="F14" s="290" t="s">
        <v>33</v>
      </c>
      <c r="G14" s="289"/>
      <c r="H14" s="280"/>
      <c r="I14" s="283" t="s">
        <v>3</v>
      </c>
      <c r="J14" s="280"/>
      <c r="L14" s="283" t="s">
        <v>3</v>
      </c>
      <c r="M14" s="280"/>
    </row>
    <row r="15" spans="1:13" ht="21" customHeight="1" x14ac:dyDescent="0.2">
      <c r="C15" s="16" t="s">
        <v>3</v>
      </c>
      <c r="D15" s="16" t="s">
        <v>3</v>
      </c>
      <c r="E15" s="16" t="s">
        <v>3</v>
      </c>
      <c r="F15" s="16" t="s">
        <v>3</v>
      </c>
      <c r="G15" s="290" t="s">
        <v>32</v>
      </c>
      <c r="H15" s="280"/>
      <c r="I15" s="279">
        <v>1136895.8600000001</v>
      </c>
      <c r="J15" s="280"/>
      <c r="L15" s="279">
        <v>3130373.82</v>
      </c>
      <c r="M15" s="280"/>
    </row>
    <row r="16" spans="1:13" ht="21" customHeight="1" thickBot="1" x14ac:dyDescent="0.25">
      <c r="C16" s="16" t="s">
        <v>3</v>
      </c>
      <c r="D16" s="16" t="s">
        <v>3</v>
      </c>
      <c r="E16" s="16" t="s">
        <v>3</v>
      </c>
      <c r="F16" s="16" t="s">
        <v>3</v>
      </c>
      <c r="G16" s="290" t="s">
        <v>31</v>
      </c>
      <c r="H16" s="280"/>
      <c r="I16" s="279">
        <v>3659571.43</v>
      </c>
      <c r="J16" s="280"/>
      <c r="L16" s="279">
        <v>3626856.28</v>
      </c>
      <c r="M16" s="280"/>
    </row>
    <row r="17" spans="3:13" ht="21" customHeight="1" thickBot="1" x14ac:dyDescent="0.25">
      <c r="C17" s="16" t="s">
        <v>3</v>
      </c>
      <c r="D17" s="16" t="s">
        <v>3</v>
      </c>
      <c r="E17" s="16" t="s">
        <v>3</v>
      </c>
      <c r="F17" s="291" t="s">
        <v>30</v>
      </c>
      <c r="G17" s="289"/>
      <c r="H17" s="289"/>
      <c r="I17" s="292">
        <v>12848642.640000001</v>
      </c>
      <c r="J17" s="293"/>
      <c r="L17" s="292">
        <f>SUM(L10:M16)</f>
        <v>13918257.689999999</v>
      </c>
      <c r="M17" s="293"/>
    </row>
    <row r="18" spans="3:13" ht="20.100000000000001" customHeight="1" thickTop="1" x14ac:dyDescent="0.2">
      <c r="C18" s="16" t="s">
        <v>3</v>
      </c>
      <c r="D18" s="16" t="s">
        <v>3</v>
      </c>
      <c r="E18" s="16" t="s">
        <v>3</v>
      </c>
      <c r="F18" s="15" t="s">
        <v>3</v>
      </c>
      <c r="G18" s="291" t="s">
        <v>3</v>
      </c>
      <c r="H18" s="289"/>
      <c r="I18" s="294" t="s">
        <v>3</v>
      </c>
      <c r="J18" s="285"/>
      <c r="L18" s="294" t="s">
        <v>3</v>
      </c>
      <c r="M18" s="285"/>
    </row>
    <row r="19" spans="3:13" ht="20.100000000000001" customHeight="1" x14ac:dyDescent="0.2">
      <c r="C19" s="5"/>
      <c r="D19" s="5"/>
      <c r="E19" s="5"/>
      <c r="F19" s="11"/>
      <c r="G19" s="11"/>
      <c r="H19" s="24"/>
      <c r="I19" s="25"/>
      <c r="L19" s="25"/>
    </row>
    <row r="20" spans="3:13" ht="20.100000000000001" customHeight="1" x14ac:dyDescent="0.2">
      <c r="C20" s="5"/>
      <c r="D20" s="5"/>
      <c r="E20" s="5"/>
      <c r="F20" s="11"/>
      <c r="G20" s="11"/>
      <c r="H20" s="24"/>
      <c r="I20" s="25"/>
      <c r="L20" s="25"/>
    </row>
    <row r="21" spans="3:13" ht="20.100000000000001" customHeight="1" x14ac:dyDescent="0.2"/>
    <row r="22" spans="3:13" ht="21" customHeight="1" x14ac:dyDescent="0.2">
      <c r="C22" s="288" t="s">
        <v>45</v>
      </c>
      <c r="D22" s="289"/>
      <c r="E22" s="280"/>
      <c r="F22" s="288" t="s">
        <v>46</v>
      </c>
      <c r="G22" s="289"/>
      <c r="H22" s="280"/>
      <c r="I22" s="281" t="s">
        <v>27</v>
      </c>
      <c r="J22" s="282"/>
      <c r="K22" s="18"/>
      <c r="L22" s="281" t="s">
        <v>28</v>
      </c>
      <c r="M22" s="282"/>
    </row>
    <row r="23" spans="3:13" ht="21" customHeight="1" x14ac:dyDescent="0.2">
      <c r="C23" s="16" t="s">
        <v>3</v>
      </c>
      <c r="D23" s="16" t="s">
        <v>3</v>
      </c>
      <c r="E23" s="16" t="s">
        <v>3</v>
      </c>
      <c r="F23" s="290" t="s">
        <v>39</v>
      </c>
      <c r="G23" s="289"/>
      <c r="H23" s="280"/>
    </row>
    <row r="24" spans="3:13" ht="21" customHeight="1" thickBot="1" x14ac:dyDescent="0.25">
      <c r="C24" s="16" t="s">
        <v>3</v>
      </c>
      <c r="D24" s="16" t="s">
        <v>3</v>
      </c>
      <c r="E24" s="16" t="s">
        <v>3</v>
      </c>
      <c r="F24" s="290" t="s">
        <v>47</v>
      </c>
      <c r="G24" s="289"/>
      <c r="H24" s="280"/>
      <c r="I24" s="297">
        <v>1552977.62</v>
      </c>
      <c r="J24" s="298"/>
      <c r="L24" s="297">
        <v>1548658.79</v>
      </c>
      <c r="M24" s="298"/>
    </row>
    <row r="25" spans="3:13" ht="21" customHeight="1" thickBot="1" x14ac:dyDescent="0.25">
      <c r="C25" s="16" t="s">
        <v>3</v>
      </c>
      <c r="D25" s="16" t="s">
        <v>3</v>
      </c>
      <c r="E25" s="16" t="s">
        <v>3</v>
      </c>
      <c r="F25" s="291" t="s">
        <v>30</v>
      </c>
      <c r="G25" s="289"/>
      <c r="H25" s="289"/>
      <c r="I25" s="295">
        <f>SUM(I24)</f>
        <v>1552977.62</v>
      </c>
      <c r="J25" s="296"/>
      <c r="L25" s="292">
        <f>SUM(L24)</f>
        <v>1548658.79</v>
      </c>
      <c r="M25" s="293"/>
    </row>
    <row r="26" spans="3:13" s="1" customFormat="1" ht="20.100000000000001" customHeight="1" thickTop="1" x14ac:dyDescent="0.6"/>
    <row r="27" spans="3:13" s="1" customFormat="1" ht="20.100000000000001" customHeight="1" x14ac:dyDescent="0.6"/>
    <row r="28" spans="3:13" s="1" customFormat="1" ht="20.100000000000001" customHeight="1" x14ac:dyDescent="0.6"/>
    <row r="29" spans="3:13" s="1" customFormat="1" ht="20.100000000000001" customHeight="1" x14ac:dyDescent="0.6"/>
    <row r="30" spans="3:13" s="1" customFormat="1" ht="20.100000000000001" customHeight="1" x14ac:dyDescent="0.6"/>
    <row r="31" spans="3:13" s="1" customFormat="1" ht="20.100000000000001" customHeight="1" x14ac:dyDescent="0.6"/>
    <row r="32" spans="3:13" s="1" customFormat="1" ht="20.100000000000001" customHeight="1" x14ac:dyDescent="0.6"/>
    <row r="33" s="1" customFormat="1" ht="20.100000000000001" customHeight="1" x14ac:dyDescent="0.6"/>
    <row r="34" s="1" customFormat="1" ht="20.100000000000001" customHeight="1" x14ac:dyDescent="0.6"/>
  </sheetData>
  <mergeCells count="51">
    <mergeCell ref="F25:H25"/>
    <mergeCell ref="I25:J25"/>
    <mergeCell ref="L25:M25"/>
    <mergeCell ref="F23:H23"/>
    <mergeCell ref="F24:H24"/>
    <mergeCell ref="I24:J24"/>
    <mergeCell ref="L24:M24"/>
    <mergeCell ref="G16:H16"/>
    <mergeCell ref="I16:J16"/>
    <mergeCell ref="C22:E22"/>
    <mergeCell ref="F22:H22"/>
    <mergeCell ref="I22:J22"/>
    <mergeCell ref="L22:M22"/>
    <mergeCell ref="G13:H13"/>
    <mergeCell ref="I13:J13"/>
    <mergeCell ref="F17:H17"/>
    <mergeCell ref="I17:J17"/>
    <mergeCell ref="G18:H18"/>
    <mergeCell ref="I18:J18"/>
    <mergeCell ref="F14:H14"/>
    <mergeCell ref="I14:J14"/>
    <mergeCell ref="G15:H15"/>
    <mergeCell ref="I15:J15"/>
    <mergeCell ref="L14:M14"/>
    <mergeCell ref="L15:M15"/>
    <mergeCell ref="L16:M16"/>
    <mergeCell ref="L17:M17"/>
    <mergeCell ref="L18:M18"/>
    <mergeCell ref="G10:H10"/>
    <mergeCell ref="I10:J10"/>
    <mergeCell ref="F11:H11"/>
    <mergeCell ref="I11:J11"/>
    <mergeCell ref="G12:H12"/>
    <mergeCell ref="I12:J12"/>
    <mergeCell ref="C7:E7"/>
    <mergeCell ref="F7:H7"/>
    <mergeCell ref="I7:J7"/>
    <mergeCell ref="F8:H8"/>
    <mergeCell ref="F9:H9"/>
    <mergeCell ref="I9:J9"/>
    <mergeCell ref="A1:G1"/>
    <mergeCell ref="J1:M1"/>
    <mergeCell ref="A2:M2"/>
    <mergeCell ref="A3:M3"/>
    <mergeCell ref="B4:M4"/>
    <mergeCell ref="L13:M13"/>
    <mergeCell ref="L7:M7"/>
    <mergeCell ref="L9:M9"/>
    <mergeCell ref="L10:M10"/>
    <mergeCell ref="L11:M11"/>
    <mergeCell ref="L12:M12"/>
  </mergeCells>
  <pageMargins left="0.82677165354330717" right="0.19685039370078741" top="0.78740157480314965" bottom="0.19685039370078741" header="0.47244094488188981" footer="0.47244094488188981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workbookViewId="0">
      <pane ySplit="6" topLeftCell="A19" activePane="bottomLeft" state="frozen"/>
      <selection pane="bottomLeft" activeCell="A10" sqref="A10:XFD11"/>
    </sheetView>
  </sheetViews>
  <sheetFormatPr defaultRowHeight="24.75" x14ac:dyDescent="0.6"/>
  <cols>
    <col min="1" max="1" width="0.25" style="1" customWidth="1"/>
    <col min="2" max="2" width="23" style="1" customWidth="1"/>
    <col min="3" max="3" width="9" style="1" customWidth="1"/>
    <col min="4" max="4" width="2.75" style="1" customWidth="1"/>
    <col min="5" max="5" width="2.125" style="1" customWidth="1"/>
    <col min="6" max="6" width="14.375" style="1" customWidth="1"/>
    <col min="7" max="7" width="13.375" style="1" customWidth="1"/>
    <col min="8" max="8" width="3.875" style="1" customWidth="1"/>
    <col min="9" max="9" width="13" style="1" customWidth="1"/>
    <col min="10" max="10" width="0" style="1" hidden="1" customWidth="1"/>
    <col min="11" max="11" width="5.25" style="1" customWidth="1"/>
    <col min="12" max="16384" width="9" style="1"/>
  </cols>
  <sheetData>
    <row r="1" spans="1:11" ht="0.4" customHeight="1" x14ac:dyDescent="0.6"/>
    <row r="2" spans="1:11" s="4" customFormat="1" ht="20.45" customHeight="1" x14ac:dyDescent="0.2">
      <c r="B2" s="245" t="s">
        <v>44</v>
      </c>
      <c r="C2" s="287"/>
      <c r="D2" s="287"/>
      <c r="E2" s="287"/>
      <c r="F2" s="287"/>
      <c r="G2" s="287"/>
      <c r="H2" s="287"/>
      <c r="I2" s="287"/>
      <c r="J2" s="13"/>
      <c r="K2" s="13"/>
    </row>
    <row r="3" spans="1:11" s="4" customFormat="1" ht="20.45" customHeight="1" x14ac:dyDescent="0.2">
      <c r="B3" s="245" t="s">
        <v>43</v>
      </c>
      <c r="C3" s="287"/>
      <c r="D3" s="287"/>
      <c r="E3" s="287"/>
      <c r="F3" s="287"/>
      <c r="G3" s="287"/>
      <c r="H3" s="287"/>
      <c r="I3" s="287"/>
      <c r="J3" s="287"/>
      <c r="K3" s="287"/>
    </row>
    <row r="4" spans="1:11" s="4" customFormat="1" ht="20.45" customHeight="1" x14ac:dyDescent="0.2">
      <c r="B4" s="245" t="s">
        <v>42</v>
      </c>
      <c r="C4" s="287"/>
      <c r="D4" s="287"/>
      <c r="E4" s="287"/>
      <c r="F4" s="287"/>
      <c r="G4" s="287"/>
      <c r="H4" s="287"/>
      <c r="I4" s="287"/>
      <c r="J4" s="287"/>
      <c r="K4" s="287"/>
    </row>
    <row r="5" spans="1:11" s="4" customFormat="1" ht="20.100000000000001" customHeight="1" x14ac:dyDescent="0.2"/>
    <row r="6" spans="1:11" s="4" customFormat="1" ht="20.100000000000001" customHeight="1" x14ac:dyDescent="0.2">
      <c r="B6" s="239" t="s">
        <v>59</v>
      </c>
      <c r="C6" s="285"/>
      <c r="D6" s="285"/>
    </row>
    <row r="7" spans="1:11" s="4" customFormat="1" ht="20.100000000000001" customHeight="1" x14ac:dyDescent="0.2">
      <c r="B7" s="4" t="s">
        <v>27</v>
      </c>
    </row>
    <row r="8" spans="1:11" s="4" customFormat="1" ht="20.100000000000001" customHeight="1" x14ac:dyDescent="0.2">
      <c r="A8" s="312" t="s">
        <v>58</v>
      </c>
      <c r="B8" s="313"/>
      <c r="C8" s="314" t="s">
        <v>57</v>
      </c>
      <c r="D8" s="315"/>
      <c r="E8" s="316"/>
      <c r="F8" s="308" t="s">
        <v>56</v>
      </c>
      <c r="G8" s="309"/>
      <c r="H8" s="314" t="s">
        <v>55</v>
      </c>
      <c r="I8" s="316"/>
    </row>
    <row r="9" spans="1:11" s="4" customFormat="1" ht="20.100000000000001" customHeight="1" x14ac:dyDescent="0.2">
      <c r="A9" s="301" t="s">
        <v>54</v>
      </c>
      <c r="B9" s="300"/>
      <c r="C9" s="301" t="s">
        <v>50</v>
      </c>
      <c r="D9" s="302"/>
      <c r="E9" s="300"/>
      <c r="F9" s="310" t="s">
        <v>53</v>
      </c>
      <c r="G9" s="311"/>
      <c r="H9" s="303">
        <v>8750</v>
      </c>
      <c r="I9" s="300"/>
    </row>
    <row r="10" spans="1:11" s="4" customFormat="1" ht="39.75" customHeight="1" x14ac:dyDescent="0.2">
      <c r="A10" s="301" t="s">
        <v>52</v>
      </c>
      <c r="B10" s="300"/>
      <c r="C10" s="301" t="s">
        <v>50</v>
      </c>
      <c r="D10" s="302"/>
      <c r="E10" s="300"/>
      <c r="F10" s="321" t="s">
        <v>49</v>
      </c>
      <c r="G10" s="322"/>
      <c r="H10" s="303">
        <v>1600</v>
      </c>
      <c r="I10" s="300"/>
    </row>
    <row r="11" spans="1:11" s="4" customFormat="1" ht="39.75" customHeight="1" x14ac:dyDescent="0.2">
      <c r="A11" s="301" t="s">
        <v>51</v>
      </c>
      <c r="B11" s="300"/>
      <c r="C11" s="301" t="s">
        <v>50</v>
      </c>
      <c r="D11" s="302"/>
      <c r="E11" s="300"/>
      <c r="F11" s="321" t="s">
        <v>49</v>
      </c>
      <c r="G11" s="322"/>
      <c r="H11" s="303">
        <v>1600</v>
      </c>
      <c r="I11" s="300"/>
    </row>
    <row r="12" spans="1:11" s="4" customFormat="1" ht="20.100000000000001" customHeight="1" x14ac:dyDescent="0.2">
      <c r="A12" s="323" t="s">
        <v>30</v>
      </c>
      <c r="B12" s="324"/>
      <c r="C12" s="324"/>
      <c r="D12" s="324"/>
      <c r="E12" s="324"/>
      <c r="F12" s="324"/>
      <c r="G12" s="325"/>
      <c r="H12" s="299">
        <v>11950</v>
      </c>
      <c r="I12" s="300"/>
    </row>
    <row r="13" spans="1:11" s="4" customFormat="1" ht="20.100000000000001" customHeight="1" x14ac:dyDescent="0.2">
      <c r="A13" s="323" t="s">
        <v>48</v>
      </c>
      <c r="B13" s="324"/>
      <c r="C13" s="324"/>
      <c r="D13" s="324"/>
      <c r="E13" s="324"/>
      <c r="F13" s="324"/>
      <c r="G13" s="325"/>
      <c r="H13" s="299">
        <v>11950</v>
      </c>
      <c r="I13" s="300"/>
    </row>
    <row r="14" spans="1:11" s="4" customFormat="1" ht="20.100000000000001" customHeight="1" x14ac:dyDescent="0.2">
      <c r="A14" s="8"/>
      <c r="B14" s="8"/>
      <c r="C14" s="8"/>
      <c r="D14" s="8"/>
      <c r="E14" s="8"/>
      <c r="F14" s="8"/>
      <c r="G14" s="8"/>
      <c r="H14" s="26"/>
      <c r="I14" s="24"/>
    </row>
    <row r="15" spans="1:11" s="4" customFormat="1" ht="20.100000000000001" customHeight="1" x14ac:dyDescent="0.2">
      <c r="B15" s="4" t="s">
        <v>60</v>
      </c>
    </row>
    <row r="16" spans="1:11" s="4" customFormat="1" ht="20.100000000000001" customHeight="1" x14ac:dyDescent="0.2"/>
    <row r="17" spans="2:12" s="4" customFormat="1" ht="20.100000000000001" customHeight="1" x14ac:dyDescent="0.2"/>
    <row r="18" spans="2:12" s="4" customFormat="1" ht="20.100000000000001" customHeight="1" x14ac:dyDescent="0.2"/>
    <row r="19" spans="2:12" s="4" customFormat="1" ht="20.100000000000001" customHeight="1" x14ac:dyDescent="0.2"/>
    <row r="20" spans="2:12" s="4" customFormat="1" ht="20.100000000000001" customHeight="1" x14ac:dyDescent="0.2">
      <c r="C20" s="27"/>
      <c r="D20" s="22"/>
      <c r="E20" s="21"/>
      <c r="G20" s="29" t="s">
        <v>27</v>
      </c>
      <c r="H20" s="33"/>
      <c r="I20" s="29" t="s">
        <v>28</v>
      </c>
      <c r="J20" s="306"/>
      <c r="K20" s="307"/>
      <c r="L20" s="18"/>
    </row>
    <row r="21" spans="2:12" s="4" customFormat="1" ht="20.100000000000001" customHeight="1" x14ac:dyDescent="0.2">
      <c r="B21" s="18" t="s">
        <v>61</v>
      </c>
      <c r="H21" s="22"/>
      <c r="J21" s="32"/>
      <c r="K21" s="32"/>
    </row>
    <row r="22" spans="2:12" s="4" customFormat="1" ht="20.100000000000001" customHeight="1" thickBot="1" x14ac:dyDescent="0.25">
      <c r="B22" s="317" t="s">
        <v>62</v>
      </c>
      <c r="C22" s="317"/>
      <c r="D22" s="317"/>
      <c r="E22" s="317"/>
      <c r="F22" s="318"/>
      <c r="G22" s="30">
        <v>1444000</v>
      </c>
      <c r="H22" s="22"/>
      <c r="I22" s="30">
        <v>0</v>
      </c>
      <c r="J22" s="297"/>
      <c r="K22" s="304"/>
    </row>
    <row r="23" spans="2:12" s="4" customFormat="1" ht="20.100000000000001" customHeight="1" thickBot="1" x14ac:dyDescent="0.25">
      <c r="B23" s="319" t="s">
        <v>30</v>
      </c>
      <c r="C23" s="319"/>
      <c r="D23" s="319"/>
      <c r="E23" s="319"/>
      <c r="F23" s="320"/>
      <c r="G23" s="31">
        <f>SUM(G22)</f>
        <v>1444000</v>
      </c>
      <c r="H23" s="22"/>
      <c r="I23" s="31">
        <f>SUM(I22)</f>
        <v>0</v>
      </c>
      <c r="J23" s="305"/>
      <c r="K23" s="304"/>
    </row>
    <row r="24" spans="2:12" s="4" customFormat="1" ht="20.100000000000001" customHeight="1" thickTop="1" x14ac:dyDescent="0.2">
      <c r="B24" s="34"/>
      <c r="C24" s="34"/>
      <c r="D24" s="34"/>
      <c r="E24" s="34"/>
      <c r="F24" s="34"/>
      <c r="G24" s="35"/>
      <c r="H24" s="24"/>
      <c r="I24" s="35"/>
      <c r="J24" s="36"/>
      <c r="K24" s="37"/>
    </row>
    <row r="25" spans="2:12" ht="20.100000000000001" customHeight="1" x14ac:dyDescent="0.6"/>
    <row r="26" spans="2:12" s="4" customFormat="1" ht="20.100000000000001" customHeight="1" x14ac:dyDescent="0.2"/>
    <row r="27" spans="2:12" s="4" customFormat="1" ht="20.100000000000001" customHeight="1" x14ac:dyDescent="0.2"/>
    <row r="28" spans="2:12" s="4" customFormat="1" ht="20.100000000000001" customHeight="1" x14ac:dyDescent="0.2"/>
    <row r="29" spans="2:12" s="4" customFormat="1" ht="20.100000000000001" customHeight="1" x14ac:dyDescent="0.2"/>
    <row r="30" spans="2:12" s="4" customFormat="1" ht="20.100000000000001" customHeight="1" x14ac:dyDescent="0.2"/>
    <row r="31" spans="2:12" s="4" customFormat="1" ht="20.100000000000001" customHeight="1" x14ac:dyDescent="0.2"/>
    <row r="32" spans="2:12" s="4" customFormat="1" ht="20.100000000000001" customHeight="1" x14ac:dyDescent="0.2"/>
    <row r="33" s="4" customFormat="1" ht="20.100000000000001" customHeight="1" x14ac:dyDescent="0.2"/>
    <row r="34" s="4" customFormat="1" ht="20.100000000000001" customHeight="1" x14ac:dyDescent="0.2"/>
    <row r="35" s="4" customFormat="1" ht="20.100000000000001" customHeight="1" x14ac:dyDescent="0.2"/>
    <row r="36" s="4" customFormat="1" ht="20.100000000000001" customHeight="1" x14ac:dyDescent="0.2"/>
    <row r="37" ht="20.100000000000001" customHeight="1" x14ac:dyDescent="0.6"/>
    <row r="38" ht="20.100000000000001" customHeight="1" x14ac:dyDescent="0.6"/>
    <row r="39" ht="20.100000000000001" customHeight="1" x14ac:dyDescent="0.6"/>
    <row r="40" ht="20.100000000000001" customHeight="1" x14ac:dyDescent="0.6"/>
    <row r="41" ht="20.100000000000001" customHeight="1" x14ac:dyDescent="0.6"/>
    <row r="42" ht="20.100000000000001" customHeight="1" x14ac:dyDescent="0.6"/>
    <row r="43" ht="20.100000000000001" customHeight="1" x14ac:dyDescent="0.6"/>
  </sheetData>
  <mergeCells count="29">
    <mergeCell ref="B22:F22"/>
    <mergeCell ref="B23:F23"/>
    <mergeCell ref="F10:G10"/>
    <mergeCell ref="F11:G11"/>
    <mergeCell ref="A12:G12"/>
    <mergeCell ref="A13:G13"/>
    <mergeCell ref="J22:K22"/>
    <mergeCell ref="J23:K23"/>
    <mergeCell ref="B2:I2"/>
    <mergeCell ref="B3:K3"/>
    <mergeCell ref="B4:K4"/>
    <mergeCell ref="J20:K20"/>
    <mergeCell ref="F8:G8"/>
    <mergeCell ref="F9:G9"/>
    <mergeCell ref="B6:D6"/>
    <mergeCell ref="A8:B8"/>
    <mergeCell ref="C8:E8"/>
    <mergeCell ref="H8:I8"/>
    <mergeCell ref="A9:B9"/>
    <mergeCell ref="C9:E9"/>
    <mergeCell ref="H9:I9"/>
    <mergeCell ref="H12:I12"/>
    <mergeCell ref="H13:I13"/>
    <mergeCell ref="A10:B10"/>
    <mergeCell ref="C10:E10"/>
    <mergeCell ref="H10:I10"/>
    <mergeCell ref="A11:B11"/>
    <mergeCell ref="C11:E11"/>
    <mergeCell ref="H11:I11"/>
  </mergeCells>
  <pageMargins left="0.82677165354330717" right="0.19685039370078741" top="0.78740157480314965" bottom="0.19685039370078741" header="0.47244094488188981" footer="0.47244094488188981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showGridLines="0" workbookViewId="0">
      <pane ySplit="5" topLeftCell="A6" activePane="bottomLeft" state="frozen"/>
      <selection pane="bottomLeft" activeCell="F14" sqref="F14"/>
    </sheetView>
  </sheetViews>
  <sheetFormatPr defaultRowHeight="24.75" x14ac:dyDescent="0.6"/>
  <cols>
    <col min="1" max="1" width="0.25" style="1" customWidth="1"/>
    <col min="2" max="2" width="23" style="1" customWidth="1"/>
    <col min="3" max="3" width="9" style="1" customWidth="1"/>
    <col min="4" max="4" width="2.75" style="1" customWidth="1"/>
    <col min="5" max="5" width="2.125" style="1" customWidth="1"/>
    <col min="6" max="6" width="14.375" style="1" customWidth="1"/>
    <col min="7" max="7" width="12.125" style="1" customWidth="1"/>
    <col min="8" max="8" width="3.875" style="1" customWidth="1"/>
    <col min="9" max="9" width="13" style="1" customWidth="1"/>
    <col min="10" max="10" width="0" style="1" hidden="1" customWidth="1"/>
    <col min="11" max="11" width="5.25" style="1" customWidth="1"/>
    <col min="12" max="16384" width="9" style="1"/>
  </cols>
  <sheetData>
    <row r="1" spans="1:15" ht="0.4" customHeight="1" x14ac:dyDescent="0.6"/>
    <row r="2" spans="1:15" s="4" customFormat="1" ht="20.45" customHeight="1" x14ac:dyDescent="0.2">
      <c r="B2" s="245" t="s">
        <v>44</v>
      </c>
      <c r="C2" s="287"/>
      <c r="D2" s="287"/>
      <c r="E2" s="287"/>
      <c r="F2" s="287"/>
      <c r="G2" s="287"/>
      <c r="H2" s="287"/>
      <c r="I2" s="287"/>
      <c r="J2" s="13"/>
      <c r="K2" s="13"/>
    </row>
    <row r="3" spans="1:15" s="4" customFormat="1" ht="20.45" customHeight="1" x14ac:dyDescent="0.2">
      <c r="B3" s="245" t="s">
        <v>43</v>
      </c>
      <c r="C3" s="287"/>
      <c r="D3" s="287"/>
      <c r="E3" s="287"/>
      <c r="F3" s="287"/>
      <c r="G3" s="287"/>
      <c r="H3" s="287"/>
      <c r="I3" s="287"/>
      <c r="J3" s="287"/>
      <c r="K3" s="287"/>
    </row>
    <row r="4" spans="1:15" s="4" customFormat="1" ht="20.45" customHeight="1" x14ac:dyDescent="0.2">
      <c r="B4" s="245" t="s">
        <v>42</v>
      </c>
      <c r="C4" s="287"/>
      <c r="D4" s="287"/>
      <c r="E4" s="287"/>
      <c r="F4" s="287"/>
      <c r="G4" s="287"/>
      <c r="H4" s="287"/>
      <c r="I4" s="287"/>
      <c r="J4" s="287"/>
      <c r="K4" s="287"/>
    </row>
    <row r="5" spans="1:15" s="4" customFormat="1" ht="20.100000000000001" customHeight="1" x14ac:dyDescent="0.2"/>
    <row r="6" spans="1:15" s="4" customFormat="1" ht="20.100000000000001" customHeight="1" x14ac:dyDescent="0.2">
      <c r="B6" s="239" t="s">
        <v>69</v>
      </c>
      <c r="C6" s="285"/>
      <c r="D6" s="285"/>
    </row>
    <row r="7" spans="1:15" s="4" customFormat="1" ht="20.100000000000001" customHeight="1" x14ac:dyDescent="0.2">
      <c r="B7" s="4" t="s">
        <v>27</v>
      </c>
    </row>
    <row r="8" spans="1:15" s="4" customFormat="1" ht="20.100000000000001" customHeight="1" x14ac:dyDescent="0.2">
      <c r="A8" s="312" t="s">
        <v>63</v>
      </c>
      <c r="B8" s="313"/>
      <c r="C8" s="314" t="s">
        <v>64</v>
      </c>
      <c r="D8" s="315"/>
      <c r="E8" s="316"/>
      <c r="F8" s="308" t="s">
        <v>65</v>
      </c>
      <c r="G8" s="309"/>
      <c r="H8" s="314" t="s">
        <v>55</v>
      </c>
      <c r="I8" s="316"/>
    </row>
    <row r="9" spans="1:15" s="4" customFormat="1" ht="20.100000000000001" customHeight="1" x14ac:dyDescent="0.2">
      <c r="A9" s="301" t="s">
        <v>66</v>
      </c>
      <c r="B9" s="300"/>
      <c r="C9" s="326">
        <v>2561</v>
      </c>
      <c r="D9" s="327"/>
      <c r="E9" s="328"/>
      <c r="F9" s="329">
        <v>1</v>
      </c>
      <c r="G9" s="330"/>
      <c r="H9" s="303">
        <v>4500</v>
      </c>
      <c r="I9" s="300"/>
    </row>
    <row r="10" spans="1:15" s="4" customFormat="1" ht="20.100000000000001" customHeight="1" x14ac:dyDescent="0.2">
      <c r="A10" s="301" t="s">
        <v>67</v>
      </c>
      <c r="B10" s="300"/>
      <c r="C10" s="326">
        <v>2560</v>
      </c>
      <c r="D10" s="327"/>
      <c r="E10" s="328"/>
      <c r="F10" s="329">
        <v>1</v>
      </c>
      <c r="G10" s="330"/>
      <c r="H10" s="303">
        <v>16</v>
      </c>
      <c r="I10" s="300"/>
      <c r="L10" s="4">
        <v>351</v>
      </c>
      <c r="M10" s="4">
        <f>SUM(L10*5/100)</f>
        <v>17.55</v>
      </c>
      <c r="N10" s="4">
        <f>SUM(L10-M10)</f>
        <v>333.45</v>
      </c>
      <c r="O10" s="66">
        <f>SUM(H10-N10)</f>
        <v>-317.45</v>
      </c>
    </row>
    <row r="11" spans="1:15" s="182" customFormat="1" ht="20.100000000000001" customHeight="1" x14ac:dyDescent="0.2">
      <c r="A11" s="301" t="s">
        <v>67</v>
      </c>
      <c r="B11" s="300"/>
      <c r="C11" s="326">
        <v>2561</v>
      </c>
      <c r="D11" s="327"/>
      <c r="E11" s="328"/>
      <c r="F11" s="329">
        <v>1</v>
      </c>
      <c r="G11" s="330"/>
      <c r="H11" s="303">
        <v>333.45</v>
      </c>
      <c r="I11" s="300"/>
      <c r="L11" s="182">
        <v>351</v>
      </c>
      <c r="M11" s="182">
        <f>SUM(L11*5/100)</f>
        <v>17.55</v>
      </c>
      <c r="N11" s="182">
        <f>SUM(L11-M11)</f>
        <v>333.45</v>
      </c>
      <c r="O11" s="66">
        <f>SUM(H11-N11)</f>
        <v>0</v>
      </c>
    </row>
    <row r="12" spans="1:15" s="4" customFormat="1" ht="20.100000000000001" customHeight="1" x14ac:dyDescent="0.2">
      <c r="A12" s="28" t="s">
        <v>30</v>
      </c>
      <c r="B12" s="324" t="s">
        <v>30</v>
      </c>
      <c r="C12" s="324"/>
      <c r="D12" s="324"/>
      <c r="E12" s="324"/>
      <c r="F12" s="323">
        <f>SUM(F9:G11)</f>
        <v>3</v>
      </c>
      <c r="G12" s="325"/>
      <c r="H12" s="299">
        <f>SUM(H9:I11)</f>
        <v>4849.45</v>
      </c>
      <c r="I12" s="300"/>
    </row>
    <row r="13" spans="1:15" s="4" customFormat="1" ht="20.100000000000001" customHeight="1" x14ac:dyDescent="0.2">
      <c r="A13" s="28" t="s">
        <v>48</v>
      </c>
      <c r="B13" s="324" t="s">
        <v>48</v>
      </c>
      <c r="C13" s="324"/>
      <c r="D13" s="324"/>
      <c r="E13" s="324"/>
      <c r="F13" s="323">
        <f>SUM(F12)</f>
        <v>3</v>
      </c>
      <c r="G13" s="325"/>
      <c r="H13" s="299">
        <f>SUM(H12)</f>
        <v>4849.45</v>
      </c>
      <c r="I13" s="300"/>
    </row>
    <row r="14" spans="1:15" ht="20.100000000000001" customHeight="1" x14ac:dyDescent="0.6"/>
    <row r="15" spans="1:15" s="4" customFormat="1" ht="20.100000000000001" customHeight="1" x14ac:dyDescent="0.2">
      <c r="B15" s="4" t="s">
        <v>28</v>
      </c>
    </row>
    <row r="16" spans="1:15" s="4" customFormat="1" ht="20.100000000000001" customHeight="1" x14ac:dyDescent="0.2">
      <c r="A16" s="312" t="s">
        <v>63</v>
      </c>
      <c r="B16" s="313"/>
      <c r="C16" s="314" t="s">
        <v>64</v>
      </c>
      <c r="D16" s="315"/>
      <c r="E16" s="316"/>
      <c r="F16" s="308" t="s">
        <v>65</v>
      </c>
      <c r="G16" s="309"/>
      <c r="H16" s="314" t="s">
        <v>55</v>
      </c>
      <c r="I16" s="316"/>
    </row>
    <row r="17" spans="1:12" s="4" customFormat="1" ht="20.100000000000001" customHeight="1" x14ac:dyDescent="0.2">
      <c r="A17" s="301" t="s">
        <v>67</v>
      </c>
      <c r="B17" s="300"/>
      <c r="C17" s="326">
        <v>2560</v>
      </c>
      <c r="D17" s="327"/>
      <c r="E17" s="328"/>
      <c r="F17" s="329">
        <v>1</v>
      </c>
      <c r="G17" s="330"/>
      <c r="H17" s="303">
        <v>1148</v>
      </c>
      <c r="I17" s="300"/>
    </row>
    <row r="18" spans="1:12" s="4" customFormat="1" ht="20.100000000000001" customHeight="1" x14ac:dyDescent="0.2">
      <c r="A18" s="28" t="s">
        <v>30</v>
      </c>
      <c r="B18" s="324" t="s">
        <v>30</v>
      </c>
      <c r="C18" s="324"/>
      <c r="D18" s="324"/>
      <c r="E18" s="324"/>
      <c r="F18" s="323">
        <v>1</v>
      </c>
      <c r="G18" s="325"/>
      <c r="H18" s="299">
        <f>SUM(H17:I17)</f>
        <v>1148</v>
      </c>
      <c r="I18" s="300"/>
    </row>
    <row r="19" spans="1:12" s="4" customFormat="1" ht="20.100000000000001" customHeight="1" x14ac:dyDescent="0.2">
      <c r="A19" s="28" t="s">
        <v>48</v>
      </c>
      <c r="B19" s="324" t="s">
        <v>48</v>
      </c>
      <c r="C19" s="324"/>
      <c r="D19" s="324"/>
      <c r="E19" s="324"/>
      <c r="F19" s="323">
        <v>1</v>
      </c>
      <c r="G19" s="325"/>
      <c r="H19" s="299">
        <f>SUM(H18)</f>
        <v>1148</v>
      </c>
      <c r="I19" s="300"/>
    </row>
    <row r="20" spans="1:12" s="4" customFormat="1" ht="20.100000000000001" customHeight="1" x14ac:dyDescent="0.2"/>
    <row r="21" spans="1:12" s="4" customFormat="1" ht="20.100000000000001" customHeight="1" x14ac:dyDescent="0.2"/>
    <row r="22" spans="1:12" s="4" customFormat="1" ht="20.100000000000001" customHeight="1" x14ac:dyDescent="0.2"/>
    <row r="23" spans="1:12" s="4" customFormat="1" ht="20.100000000000001" customHeight="1" x14ac:dyDescent="0.2"/>
    <row r="24" spans="1:12" s="4" customFormat="1" ht="20.100000000000001" customHeight="1" x14ac:dyDescent="0.2">
      <c r="C24" s="27"/>
      <c r="D24" s="22"/>
      <c r="E24" s="21"/>
      <c r="G24" s="29" t="s">
        <v>27</v>
      </c>
      <c r="H24" s="33"/>
      <c r="I24" s="29" t="s">
        <v>28</v>
      </c>
      <c r="J24" s="306"/>
      <c r="K24" s="307"/>
      <c r="L24" s="18"/>
    </row>
    <row r="25" spans="1:12" s="4" customFormat="1" ht="20.100000000000001" customHeight="1" x14ac:dyDescent="0.2">
      <c r="B25" s="18" t="s">
        <v>68</v>
      </c>
      <c r="H25" s="22"/>
      <c r="J25" s="32"/>
      <c r="K25" s="32"/>
    </row>
    <row r="26" spans="1:12" s="4" customFormat="1" ht="49.5" customHeight="1" thickBot="1" x14ac:dyDescent="0.25">
      <c r="B26" s="331" t="s">
        <v>116</v>
      </c>
      <c r="C26" s="331"/>
      <c r="D26" s="331"/>
      <c r="E26" s="331"/>
      <c r="F26" s="332"/>
      <c r="G26" s="30">
        <v>1000</v>
      </c>
      <c r="H26" s="22"/>
      <c r="I26" s="30">
        <v>0</v>
      </c>
      <c r="J26" s="297"/>
      <c r="K26" s="304"/>
    </row>
    <row r="27" spans="1:12" s="4" customFormat="1" ht="20.100000000000001" customHeight="1" thickBot="1" x14ac:dyDescent="0.25">
      <c r="B27" s="319" t="s">
        <v>30</v>
      </c>
      <c r="C27" s="319"/>
      <c r="D27" s="319"/>
      <c r="E27" s="319"/>
      <c r="F27" s="320"/>
      <c r="G27" s="31">
        <f>SUM(G26)</f>
        <v>1000</v>
      </c>
      <c r="H27" s="22"/>
      <c r="I27" s="31">
        <f>SUM(I26)</f>
        <v>0</v>
      </c>
      <c r="J27" s="305"/>
      <c r="K27" s="304"/>
    </row>
    <row r="28" spans="1:12" s="4" customFormat="1" ht="20.100000000000001" customHeight="1" thickTop="1" x14ac:dyDescent="0.2">
      <c r="B28" s="34"/>
      <c r="C28" s="34"/>
      <c r="D28" s="34"/>
      <c r="E28" s="34"/>
      <c r="F28" s="34"/>
      <c r="G28" s="35"/>
      <c r="H28" s="24"/>
      <c r="I28" s="35"/>
      <c r="J28" s="36"/>
      <c r="K28" s="37"/>
    </row>
    <row r="29" spans="1:12" ht="20.100000000000001" customHeight="1" x14ac:dyDescent="0.6"/>
    <row r="30" spans="1:12" s="4" customFormat="1" ht="20.100000000000001" customHeight="1" x14ac:dyDescent="0.2"/>
    <row r="31" spans="1:12" s="4" customFormat="1" ht="20.100000000000001" customHeight="1" x14ac:dyDescent="0.2"/>
    <row r="32" spans="1:12" s="4" customFormat="1" ht="20.100000000000001" customHeight="1" x14ac:dyDescent="0.2"/>
    <row r="33" s="4" customFormat="1" ht="20.100000000000001" customHeight="1" x14ac:dyDescent="0.2"/>
    <row r="34" s="4" customFormat="1" ht="20.100000000000001" customHeight="1" x14ac:dyDescent="0.2"/>
    <row r="35" s="4" customFormat="1" ht="20.100000000000001" customHeight="1" x14ac:dyDescent="0.2"/>
    <row r="36" s="4" customFormat="1" ht="20.100000000000001" customHeight="1" x14ac:dyDescent="0.2"/>
    <row r="37" s="4" customFormat="1" ht="20.100000000000001" customHeight="1" x14ac:dyDescent="0.2"/>
    <row r="38" s="4" customFormat="1" ht="20.100000000000001" customHeight="1" x14ac:dyDescent="0.2"/>
    <row r="39" ht="20.100000000000001" customHeight="1" x14ac:dyDescent="0.6"/>
    <row r="40" ht="20.100000000000001" customHeight="1" x14ac:dyDescent="0.6"/>
    <row r="41" ht="20.100000000000001" customHeight="1" x14ac:dyDescent="0.6"/>
    <row r="42" ht="20.100000000000001" customHeight="1" x14ac:dyDescent="0.6"/>
    <row r="43" ht="20.100000000000001" customHeight="1" x14ac:dyDescent="0.6"/>
    <row r="44" ht="20.100000000000001" customHeight="1" x14ac:dyDescent="0.6"/>
    <row r="45" ht="20.100000000000001" customHeight="1" x14ac:dyDescent="0.6"/>
  </sheetData>
  <mergeCells count="45">
    <mergeCell ref="J24:K24"/>
    <mergeCell ref="B26:F26"/>
    <mergeCell ref="J26:K26"/>
    <mergeCell ref="B27:F27"/>
    <mergeCell ref="J27:K27"/>
    <mergeCell ref="B19:E19"/>
    <mergeCell ref="F19:G19"/>
    <mergeCell ref="H19:I19"/>
    <mergeCell ref="A17:B17"/>
    <mergeCell ref="C17:E17"/>
    <mergeCell ref="F17:G17"/>
    <mergeCell ref="H17:I17"/>
    <mergeCell ref="B18:E18"/>
    <mergeCell ref="F18:G18"/>
    <mergeCell ref="H18:I18"/>
    <mergeCell ref="B13:E13"/>
    <mergeCell ref="F13:G13"/>
    <mergeCell ref="H13:I13"/>
    <mergeCell ref="A16:B16"/>
    <mergeCell ref="C16:E16"/>
    <mergeCell ref="F16:G16"/>
    <mergeCell ref="H16:I16"/>
    <mergeCell ref="A10:B10"/>
    <mergeCell ref="C10:E10"/>
    <mergeCell ref="F10:G10"/>
    <mergeCell ref="H10:I10"/>
    <mergeCell ref="B12:E12"/>
    <mergeCell ref="F12:G12"/>
    <mergeCell ref="H12:I12"/>
    <mergeCell ref="A11:B11"/>
    <mergeCell ref="C11:E11"/>
    <mergeCell ref="F11:G11"/>
    <mergeCell ref="H11:I11"/>
    <mergeCell ref="A9:B9"/>
    <mergeCell ref="C9:E9"/>
    <mergeCell ref="F9:G9"/>
    <mergeCell ref="H9:I9"/>
    <mergeCell ref="B2:I2"/>
    <mergeCell ref="B3:K3"/>
    <mergeCell ref="B4:K4"/>
    <mergeCell ref="B6:D6"/>
    <mergeCell ref="A8:B8"/>
    <mergeCell ref="C8:E8"/>
    <mergeCell ref="F8:G8"/>
    <mergeCell ref="H8:I8"/>
  </mergeCells>
  <pageMargins left="0.82677165354330717" right="0.19685039370078741" top="0.78740157480314965" bottom="0.19685039370078741" header="0.47244094488188981" footer="0.47244094488188981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9"/>
  <sheetViews>
    <sheetView showGridLines="0" topLeftCell="B1" workbookViewId="0">
      <pane ySplit="3" topLeftCell="A55" activePane="bottomLeft" state="frozen"/>
      <selection pane="bottomLeft" activeCell="L67" sqref="L67"/>
    </sheetView>
  </sheetViews>
  <sheetFormatPr defaultRowHeight="23.25" x14ac:dyDescent="0.55000000000000004"/>
  <cols>
    <col min="1" max="1" width="0" style="39" hidden="1" customWidth="1"/>
    <col min="2" max="2" width="8.5" style="39" customWidth="1"/>
    <col min="3" max="3" width="11.75" style="39" customWidth="1"/>
    <col min="4" max="4" width="12.625" style="39" customWidth="1"/>
    <col min="5" max="5" width="8.375" style="39" customWidth="1"/>
    <col min="6" max="6" width="12.125" style="39" customWidth="1"/>
    <col min="7" max="7" width="1.5" style="40" customWidth="1"/>
    <col min="8" max="8" width="16.375" style="39" customWidth="1"/>
    <col min="9" max="9" width="4.375" style="39" customWidth="1"/>
    <col min="10" max="10" width="8.125" style="39" customWidth="1"/>
    <col min="11" max="11" width="17.375" style="39" customWidth="1"/>
    <col min="12" max="16384" width="9" style="39"/>
  </cols>
  <sheetData>
    <row r="1" spans="2:10" ht="20.45" customHeight="1" x14ac:dyDescent="0.65">
      <c r="B1" s="358" t="s">
        <v>44</v>
      </c>
      <c r="C1" s="359"/>
      <c r="D1" s="359"/>
      <c r="E1" s="359"/>
      <c r="F1" s="359"/>
      <c r="G1" s="359"/>
      <c r="H1" s="359"/>
      <c r="I1" s="359"/>
      <c r="J1" s="359"/>
    </row>
    <row r="2" spans="2:10" ht="20.45" customHeight="1" x14ac:dyDescent="0.65">
      <c r="B2" s="358" t="s">
        <v>43</v>
      </c>
      <c r="C2" s="359"/>
      <c r="D2" s="359"/>
      <c r="E2" s="359"/>
      <c r="F2" s="359"/>
      <c r="G2" s="359"/>
      <c r="H2" s="359"/>
      <c r="I2" s="359"/>
      <c r="J2" s="359"/>
    </row>
    <row r="3" spans="2:10" ht="20.45" customHeight="1" x14ac:dyDescent="0.65">
      <c r="B3" s="358" t="s">
        <v>42</v>
      </c>
      <c r="C3" s="359"/>
      <c r="D3" s="359"/>
      <c r="E3" s="359"/>
      <c r="F3" s="359"/>
      <c r="G3" s="359"/>
      <c r="H3" s="359"/>
      <c r="I3" s="359"/>
      <c r="J3" s="359"/>
    </row>
    <row r="4" spans="2:10" ht="17.25" customHeight="1" x14ac:dyDescent="0.65">
      <c r="B4" s="47"/>
      <c r="C4" s="48"/>
      <c r="D4" s="48"/>
      <c r="E4" s="48"/>
      <c r="F4" s="48"/>
      <c r="G4" s="48"/>
      <c r="H4" s="48"/>
      <c r="I4" s="48"/>
      <c r="J4" s="48"/>
    </row>
    <row r="5" spans="2:10" ht="21" customHeight="1" x14ac:dyDescent="0.55000000000000004">
      <c r="B5" s="352" t="s">
        <v>115</v>
      </c>
      <c r="C5" s="353"/>
      <c r="D5" s="353"/>
      <c r="E5" s="353"/>
    </row>
    <row r="6" spans="2:10" ht="21" customHeight="1" x14ac:dyDescent="0.55000000000000004">
      <c r="B6" s="352" t="s">
        <v>27</v>
      </c>
      <c r="C6" s="353"/>
      <c r="D6" s="353"/>
      <c r="E6" s="353"/>
    </row>
    <row r="7" spans="2:10" s="42" customFormat="1" ht="20.100000000000001" customHeight="1" x14ac:dyDescent="0.55000000000000004">
      <c r="B7" s="41" t="s">
        <v>57</v>
      </c>
      <c r="C7" s="41" t="s">
        <v>114</v>
      </c>
      <c r="D7" s="41" t="s">
        <v>113</v>
      </c>
      <c r="E7" s="41" t="s">
        <v>112</v>
      </c>
      <c r="F7" s="41" t="s">
        <v>111</v>
      </c>
      <c r="G7" s="346" t="s">
        <v>110</v>
      </c>
      <c r="H7" s="347"/>
      <c r="I7" s="346" t="s">
        <v>55</v>
      </c>
      <c r="J7" s="347"/>
    </row>
    <row r="8" spans="2:10" s="42" customFormat="1" ht="35.1" customHeight="1" x14ac:dyDescent="0.55000000000000004">
      <c r="B8" s="43" t="s">
        <v>50</v>
      </c>
      <c r="C8" s="43" t="s">
        <v>106</v>
      </c>
      <c r="D8" s="43" t="s">
        <v>109</v>
      </c>
      <c r="E8" s="44" t="s">
        <v>76</v>
      </c>
      <c r="F8" s="38" t="s">
        <v>75</v>
      </c>
      <c r="G8" s="348"/>
      <c r="H8" s="349"/>
      <c r="I8" s="333">
        <v>13870</v>
      </c>
      <c r="J8" s="334"/>
    </row>
    <row r="9" spans="2:10" s="42" customFormat="1" ht="52.5" customHeight="1" x14ac:dyDescent="0.55000000000000004">
      <c r="B9" s="43" t="s">
        <v>50</v>
      </c>
      <c r="C9" s="43" t="s">
        <v>106</v>
      </c>
      <c r="D9" s="43" t="s">
        <v>109</v>
      </c>
      <c r="E9" s="44" t="s">
        <v>71</v>
      </c>
      <c r="F9" s="43" t="s">
        <v>108</v>
      </c>
      <c r="G9" s="335" t="s">
        <v>107</v>
      </c>
      <c r="H9" s="336"/>
      <c r="I9" s="333">
        <v>480000</v>
      </c>
      <c r="J9" s="334"/>
    </row>
    <row r="10" spans="2:10" s="42" customFormat="1" ht="35.1" customHeight="1" x14ac:dyDescent="0.55000000000000004">
      <c r="B10" s="43" t="s">
        <v>50</v>
      </c>
      <c r="C10" s="43" t="s">
        <v>106</v>
      </c>
      <c r="D10" s="43" t="s">
        <v>105</v>
      </c>
      <c r="E10" s="44" t="s">
        <v>76</v>
      </c>
      <c r="F10" s="38" t="s">
        <v>75</v>
      </c>
      <c r="G10" s="348"/>
      <c r="H10" s="349"/>
      <c r="I10" s="333">
        <v>2500</v>
      </c>
      <c r="J10" s="334"/>
    </row>
    <row r="11" spans="2:10" s="42" customFormat="1" ht="35.1" customHeight="1" x14ac:dyDescent="0.55000000000000004">
      <c r="B11" s="43" t="s">
        <v>50</v>
      </c>
      <c r="C11" s="46" t="s">
        <v>103</v>
      </c>
      <c r="D11" s="43" t="s">
        <v>104</v>
      </c>
      <c r="E11" s="44" t="s">
        <v>76</v>
      </c>
      <c r="F11" s="38" t="s">
        <v>75</v>
      </c>
      <c r="G11" s="348"/>
      <c r="H11" s="349"/>
      <c r="I11" s="333">
        <v>7810</v>
      </c>
      <c r="J11" s="334"/>
    </row>
    <row r="12" spans="2:10" s="42" customFormat="1" ht="35.1" customHeight="1" x14ac:dyDescent="0.55000000000000004">
      <c r="B12" s="43" t="s">
        <v>50</v>
      </c>
      <c r="C12" s="46" t="s">
        <v>103</v>
      </c>
      <c r="D12" s="46" t="s">
        <v>102</v>
      </c>
      <c r="E12" s="44" t="s">
        <v>101</v>
      </c>
      <c r="F12" s="43" t="s">
        <v>100</v>
      </c>
      <c r="G12" s="354"/>
      <c r="H12" s="355"/>
      <c r="I12" s="333">
        <v>96800</v>
      </c>
      <c r="J12" s="334"/>
    </row>
    <row r="13" spans="2:10" s="42" customFormat="1" ht="35.1" customHeight="1" x14ac:dyDescent="0.55000000000000004">
      <c r="B13" s="43" t="s">
        <v>50</v>
      </c>
      <c r="C13" s="43" t="s">
        <v>93</v>
      </c>
      <c r="D13" s="43" t="s">
        <v>92</v>
      </c>
      <c r="E13" s="43" t="s">
        <v>99</v>
      </c>
      <c r="F13" s="43" t="s">
        <v>98</v>
      </c>
      <c r="G13" s="356" t="s">
        <v>97</v>
      </c>
      <c r="H13" s="357"/>
      <c r="I13" s="333">
        <v>34500</v>
      </c>
      <c r="J13" s="334"/>
    </row>
    <row r="14" spans="2:10" s="42" customFormat="1" ht="47.45" customHeight="1" x14ac:dyDescent="0.55000000000000004">
      <c r="B14" s="43" t="s">
        <v>50</v>
      </c>
      <c r="C14" s="43" t="s">
        <v>93</v>
      </c>
      <c r="D14" s="38" t="s">
        <v>92</v>
      </c>
      <c r="E14" s="38" t="s">
        <v>71</v>
      </c>
      <c r="F14" s="46" t="s">
        <v>91</v>
      </c>
      <c r="G14" s="344" t="s">
        <v>96</v>
      </c>
      <c r="H14" s="345"/>
      <c r="I14" s="333">
        <v>69000</v>
      </c>
      <c r="J14" s="334"/>
    </row>
    <row r="15" spans="2:10" s="42" customFormat="1" ht="47.45" customHeight="1" x14ac:dyDescent="0.55000000000000004">
      <c r="B15" s="43" t="s">
        <v>50</v>
      </c>
      <c r="C15" s="43" t="s">
        <v>93</v>
      </c>
      <c r="D15" s="38" t="s">
        <v>92</v>
      </c>
      <c r="E15" s="38" t="s">
        <v>71</v>
      </c>
      <c r="F15" s="46" t="s">
        <v>91</v>
      </c>
      <c r="G15" s="335" t="s">
        <v>95</v>
      </c>
      <c r="H15" s="336"/>
      <c r="I15" s="333">
        <v>39500</v>
      </c>
      <c r="J15" s="334"/>
    </row>
    <row r="16" spans="2:10" s="42" customFormat="1" ht="47.45" customHeight="1" x14ac:dyDescent="0.55000000000000004">
      <c r="B16" s="43" t="s">
        <v>50</v>
      </c>
      <c r="C16" s="43" t="s">
        <v>93</v>
      </c>
      <c r="D16" s="38" t="s">
        <v>92</v>
      </c>
      <c r="E16" s="38" t="s">
        <v>71</v>
      </c>
      <c r="F16" s="46" t="s">
        <v>91</v>
      </c>
      <c r="G16" s="335" t="s">
        <v>94</v>
      </c>
      <c r="H16" s="336"/>
      <c r="I16" s="333">
        <v>150000</v>
      </c>
      <c r="J16" s="334"/>
    </row>
    <row r="17" spans="2:10" s="42" customFormat="1" ht="47.45" customHeight="1" x14ac:dyDescent="0.55000000000000004">
      <c r="B17" s="43" t="s">
        <v>50</v>
      </c>
      <c r="C17" s="43" t="s">
        <v>93</v>
      </c>
      <c r="D17" s="38" t="s">
        <v>92</v>
      </c>
      <c r="E17" s="38" t="s">
        <v>71</v>
      </c>
      <c r="F17" s="46" t="s">
        <v>91</v>
      </c>
      <c r="G17" s="335" t="s">
        <v>90</v>
      </c>
      <c r="H17" s="336"/>
      <c r="I17" s="333">
        <v>55000</v>
      </c>
      <c r="J17" s="334"/>
    </row>
    <row r="18" spans="2:10" s="42" customFormat="1" ht="35.1" customHeight="1" x14ac:dyDescent="0.55000000000000004">
      <c r="B18" s="43" t="s">
        <v>50</v>
      </c>
      <c r="C18" s="43" t="s">
        <v>88</v>
      </c>
      <c r="D18" s="38" t="s">
        <v>89</v>
      </c>
      <c r="E18" s="43" t="s">
        <v>76</v>
      </c>
      <c r="F18" s="38" t="s">
        <v>75</v>
      </c>
      <c r="G18" s="350"/>
      <c r="H18" s="351"/>
      <c r="I18" s="333">
        <v>59510</v>
      </c>
      <c r="J18" s="334"/>
    </row>
    <row r="19" spans="2:10" s="42" customFormat="1" ht="35.1" customHeight="1" x14ac:dyDescent="0.55000000000000004">
      <c r="B19" s="43" t="s">
        <v>50</v>
      </c>
      <c r="C19" s="43" t="s">
        <v>84</v>
      </c>
      <c r="D19" s="45" t="s">
        <v>83</v>
      </c>
      <c r="E19" s="43" t="s">
        <v>76</v>
      </c>
      <c r="F19" s="38" t="s">
        <v>75</v>
      </c>
      <c r="G19" s="350"/>
      <c r="H19" s="351"/>
      <c r="I19" s="333">
        <v>14000</v>
      </c>
      <c r="J19" s="334"/>
    </row>
    <row r="20" spans="2:10" s="42" customFormat="1" ht="60.75" customHeight="1" x14ac:dyDescent="0.55000000000000004">
      <c r="B20" s="43" t="s">
        <v>50</v>
      </c>
      <c r="C20" s="38" t="s">
        <v>73</v>
      </c>
      <c r="D20" s="43" t="s">
        <v>82</v>
      </c>
      <c r="E20" s="43" t="s">
        <v>76</v>
      </c>
      <c r="F20" s="45" t="s">
        <v>81</v>
      </c>
      <c r="G20" s="350" t="s">
        <v>53</v>
      </c>
      <c r="H20" s="351"/>
      <c r="I20" s="333">
        <v>1400</v>
      </c>
      <c r="J20" s="334"/>
    </row>
    <row r="21" spans="2:10" s="42" customFormat="1" ht="35.1" customHeight="1" x14ac:dyDescent="0.55000000000000004">
      <c r="B21" s="43" t="s">
        <v>50</v>
      </c>
      <c r="C21" s="43" t="s">
        <v>80</v>
      </c>
      <c r="D21" s="43" t="s">
        <v>79</v>
      </c>
      <c r="E21" s="43" t="s">
        <v>76</v>
      </c>
      <c r="F21" s="38" t="s">
        <v>75</v>
      </c>
      <c r="G21" s="350"/>
      <c r="H21" s="351"/>
      <c r="I21" s="333">
        <v>12000</v>
      </c>
      <c r="J21" s="334"/>
    </row>
    <row r="22" spans="2:10" s="42" customFormat="1" ht="35.1" customHeight="1" x14ac:dyDescent="0.55000000000000004">
      <c r="B22" s="43" t="s">
        <v>50</v>
      </c>
      <c r="C22" s="43" t="s">
        <v>78</v>
      </c>
      <c r="D22" s="43" t="s">
        <v>77</v>
      </c>
      <c r="E22" s="43" t="s">
        <v>76</v>
      </c>
      <c r="F22" s="38" t="s">
        <v>75</v>
      </c>
      <c r="G22" s="350"/>
      <c r="H22" s="351"/>
      <c r="I22" s="333">
        <v>29000</v>
      </c>
      <c r="J22" s="334"/>
    </row>
    <row r="23" spans="2:10" ht="21" customHeight="1" x14ac:dyDescent="0.55000000000000004">
      <c r="B23" s="352" t="s">
        <v>117</v>
      </c>
      <c r="C23" s="353"/>
      <c r="D23" s="353"/>
      <c r="E23" s="353"/>
    </row>
    <row r="24" spans="2:10" ht="21" customHeight="1" x14ac:dyDescent="0.55000000000000004">
      <c r="B24" s="352" t="s">
        <v>27</v>
      </c>
      <c r="C24" s="353"/>
      <c r="D24" s="353"/>
      <c r="E24" s="353"/>
    </row>
    <row r="25" spans="2:10" s="42" customFormat="1" ht="20.100000000000001" customHeight="1" x14ac:dyDescent="0.55000000000000004">
      <c r="B25" s="41" t="s">
        <v>57</v>
      </c>
      <c r="C25" s="41" t="s">
        <v>114</v>
      </c>
      <c r="D25" s="41" t="s">
        <v>113</v>
      </c>
      <c r="E25" s="41" t="s">
        <v>112</v>
      </c>
      <c r="F25" s="41" t="s">
        <v>111</v>
      </c>
      <c r="G25" s="346" t="s">
        <v>110</v>
      </c>
      <c r="H25" s="347"/>
      <c r="I25" s="346" t="s">
        <v>55</v>
      </c>
      <c r="J25" s="347"/>
    </row>
    <row r="26" spans="2:10" s="42" customFormat="1" ht="60" customHeight="1" x14ac:dyDescent="0.55000000000000004">
      <c r="B26" s="46" t="s">
        <v>74</v>
      </c>
      <c r="C26" s="38" t="s">
        <v>73</v>
      </c>
      <c r="D26" s="43" t="s">
        <v>72</v>
      </c>
      <c r="E26" s="38" t="s">
        <v>71</v>
      </c>
      <c r="F26" s="38" t="s">
        <v>62</v>
      </c>
      <c r="G26" s="350" t="s">
        <v>70</v>
      </c>
      <c r="H26" s="351"/>
      <c r="I26" s="333">
        <v>1444000</v>
      </c>
      <c r="J26" s="334"/>
    </row>
    <row r="27" spans="2:10" s="42" customFormat="1" ht="20.100000000000001" customHeight="1" x14ac:dyDescent="0.55000000000000004">
      <c r="B27" s="337" t="s">
        <v>30</v>
      </c>
      <c r="C27" s="338"/>
      <c r="D27" s="338"/>
      <c r="E27" s="338"/>
      <c r="F27" s="338"/>
      <c r="G27" s="338"/>
      <c r="H27" s="339"/>
      <c r="I27" s="340">
        <f>SUM(I8+I9+I10+I11+I12+I13+I14+I15+I16+I17+I18+I19+I20+I21+I22+I26)</f>
        <v>2508890</v>
      </c>
      <c r="J27" s="341"/>
    </row>
    <row r="28" spans="2:10" s="42" customFormat="1" ht="11.25" customHeight="1" x14ac:dyDescent="0.55000000000000004"/>
    <row r="29" spans="2:10" ht="21" customHeight="1" x14ac:dyDescent="0.55000000000000004">
      <c r="B29" s="352" t="s">
        <v>28</v>
      </c>
      <c r="C29" s="353"/>
      <c r="D29" s="353"/>
      <c r="E29" s="353"/>
    </row>
    <row r="30" spans="2:10" s="42" customFormat="1" ht="20.100000000000001" customHeight="1" x14ac:dyDescent="0.55000000000000004">
      <c r="B30" s="41" t="s">
        <v>57</v>
      </c>
      <c r="C30" s="41" t="s">
        <v>114</v>
      </c>
      <c r="D30" s="41" t="s">
        <v>113</v>
      </c>
      <c r="E30" s="41" t="s">
        <v>112</v>
      </c>
      <c r="F30" s="41" t="s">
        <v>111</v>
      </c>
      <c r="G30" s="346" t="s">
        <v>110</v>
      </c>
      <c r="H30" s="347"/>
      <c r="I30" s="346" t="s">
        <v>55</v>
      </c>
      <c r="J30" s="347"/>
    </row>
    <row r="31" spans="2:10" s="42" customFormat="1" ht="35.1" customHeight="1" x14ac:dyDescent="0.55000000000000004">
      <c r="B31" s="43" t="s">
        <v>50</v>
      </c>
      <c r="C31" s="46" t="s">
        <v>106</v>
      </c>
      <c r="D31" s="43" t="s">
        <v>109</v>
      </c>
      <c r="E31" s="44" t="s">
        <v>76</v>
      </c>
      <c r="F31" s="38" t="s">
        <v>75</v>
      </c>
      <c r="G31" s="350"/>
      <c r="H31" s="351"/>
      <c r="I31" s="342">
        <v>16141</v>
      </c>
      <c r="J31" s="343"/>
    </row>
    <row r="32" spans="2:10" s="42" customFormat="1" ht="40.5" customHeight="1" x14ac:dyDescent="0.55000000000000004">
      <c r="B32" s="43" t="s">
        <v>50</v>
      </c>
      <c r="C32" s="46" t="s">
        <v>106</v>
      </c>
      <c r="D32" s="43" t="s">
        <v>109</v>
      </c>
      <c r="E32" s="44" t="s">
        <v>99</v>
      </c>
      <c r="F32" s="43" t="s">
        <v>98</v>
      </c>
      <c r="G32" s="335" t="s">
        <v>118</v>
      </c>
      <c r="H32" s="336"/>
      <c r="I32" s="342">
        <v>4050</v>
      </c>
      <c r="J32" s="343"/>
    </row>
    <row r="33" spans="2:11" s="42" customFormat="1" ht="40.5" customHeight="1" x14ac:dyDescent="0.55000000000000004">
      <c r="B33" s="43" t="s">
        <v>50</v>
      </c>
      <c r="C33" s="46" t="s">
        <v>106</v>
      </c>
      <c r="D33" s="43" t="s">
        <v>109</v>
      </c>
      <c r="E33" s="44" t="s">
        <v>99</v>
      </c>
      <c r="F33" s="43" t="s">
        <v>98</v>
      </c>
      <c r="G33" s="335" t="s">
        <v>119</v>
      </c>
      <c r="H33" s="336"/>
      <c r="I33" s="342">
        <v>10200</v>
      </c>
      <c r="J33" s="343"/>
    </row>
    <row r="34" spans="2:11" s="42" customFormat="1" ht="35.1" customHeight="1" x14ac:dyDescent="0.55000000000000004">
      <c r="B34" s="43" t="s">
        <v>50</v>
      </c>
      <c r="C34" s="46" t="s">
        <v>106</v>
      </c>
      <c r="D34" s="43" t="s">
        <v>105</v>
      </c>
      <c r="E34" s="44" t="s">
        <v>76</v>
      </c>
      <c r="F34" s="38" t="s">
        <v>75</v>
      </c>
      <c r="G34" s="348"/>
      <c r="H34" s="349"/>
      <c r="I34" s="342">
        <v>9790</v>
      </c>
      <c r="J34" s="343"/>
    </row>
    <row r="35" spans="2:11" s="42" customFormat="1" ht="35.1" customHeight="1" x14ac:dyDescent="0.55000000000000004">
      <c r="B35" s="43" t="s">
        <v>50</v>
      </c>
      <c r="C35" s="46" t="s">
        <v>103</v>
      </c>
      <c r="D35" s="43" t="s">
        <v>104</v>
      </c>
      <c r="E35" s="44" t="s">
        <v>76</v>
      </c>
      <c r="F35" s="38" t="s">
        <v>75</v>
      </c>
      <c r="G35" s="348"/>
      <c r="H35" s="349"/>
      <c r="I35" s="342">
        <v>8000</v>
      </c>
      <c r="J35" s="343"/>
    </row>
    <row r="36" spans="2:11" s="42" customFormat="1" ht="35.1" customHeight="1" x14ac:dyDescent="0.55000000000000004">
      <c r="B36" s="43" t="s">
        <v>50</v>
      </c>
      <c r="C36" s="43" t="s">
        <v>88</v>
      </c>
      <c r="D36" s="38" t="s">
        <v>89</v>
      </c>
      <c r="E36" s="43" t="s">
        <v>76</v>
      </c>
      <c r="F36" s="38" t="s">
        <v>75</v>
      </c>
      <c r="G36" s="348"/>
      <c r="H36" s="349"/>
      <c r="I36" s="342">
        <v>38528</v>
      </c>
      <c r="J36" s="343"/>
    </row>
    <row r="37" spans="2:11" s="42" customFormat="1" ht="60" customHeight="1" x14ac:dyDescent="0.55000000000000004">
      <c r="B37" s="43" t="s">
        <v>50</v>
      </c>
      <c r="C37" s="43" t="s">
        <v>88</v>
      </c>
      <c r="D37" s="46" t="s">
        <v>87</v>
      </c>
      <c r="E37" s="38" t="s">
        <v>76</v>
      </c>
      <c r="F37" s="45" t="s">
        <v>81</v>
      </c>
      <c r="G37" s="350" t="s">
        <v>120</v>
      </c>
      <c r="H37" s="351"/>
      <c r="I37" s="342">
        <v>64000</v>
      </c>
      <c r="J37" s="343"/>
    </row>
    <row r="38" spans="2:11" s="42" customFormat="1" ht="35.1" customHeight="1" x14ac:dyDescent="0.55000000000000004">
      <c r="B38" s="43" t="s">
        <v>50</v>
      </c>
      <c r="C38" s="43" t="s">
        <v>84</v>
      </c>
      <c r="D38" s="45" t="s">
        <v>83</v>
      </c>
      <c r="E38" s="43" t="s">
        <v>76</v>
      </c>
      <c r="F38" s="38" t="s">
        <v>75</v>
      </c>
      <c r="G38" s="348"/>
      <c r="H38" s="349"/>
      <c r="I38" s="333">
        <v>21000</v>
      </c>
      <c r="J38" s="334"/>
    </row>
    <row r="39" spans="2:11" s="42" customFormat="1" ht="49.5" customHeight="1" x14ac:dyDescent="0.55000000000000004">
      <c r="B39" s="43" t="s">
        <v>50</v>
      </c>
      <c r="C39" s="43" t="s">
        <v>84</v>
      </c>
      <c r="D39" s="38" t="s">
        <v>124</v>
      </c>
      <c r="E39" s="38" t="s">
        <v>71</v>
      </c>
      <c r="F39" s="46" t="s">
        <v>121</v>
      </c>
      <c r="G39" s="344" t="s">
        <v>166</v>
      </c>
      <c r="H39" s="345"/>
      <c r="I39" s="342">
        <v>72000</v>
      </c>
      <c r="J39" s="343"/>
    </row>
    <row r="40" spans="2:11" s="42" customFormat="1" ht="99" customHeight="1" x14ac:dyDescent="0.55000000000000004">
      <c r="B40" s="43" t="s">
        <v>50</v>
      </c>
      <c r="C40" s="43" t="s">
        <v>84</v>
      </c>
      <c r="D40" s="38" t="s">
        <v>124</v>
      </c>
      <c r="E40" s="38" t="s">
        <v>71</v>
      </c>
      <c r="F40" s="46" t="s">
        <v>91</v>
      </c>
      <c r="G40" s="344" t="s">
        <v>122</v>
      </c>
      <c r="H40" s="345"/>
      <c r="I40" s="342">
        <v>399000</v>
      </c>
      <c r="J40" s="343"/>
    </row>
    <row r="41" spans="2:11" s="42" customFormat="1" ht="48.75" customHeight="1" x14ac:dyDescent="0.55000000000000004">
      <c r="B41" s="43" t="s">
        <v>50</v>
      </c>
      <c r="C41" s="43" t="s">
        <v>84</v>
      </c>
      <c r="D41" s="38" t="s">
        <v>123</v>
      </c>
      <c r="E41" s="38" t="s">
        <v>71</v>
      </c>
      <c r="F41" s="46" t="s">
        <v>121</v>
      </c>
      <c r="G41" s="344" t="s">
        <v>165</v>
      </c>
      <c r="H41" s="345"/>
      <c r="I41" s="342">
        <v>250482</v>
      </c>
      <c r="J41" s="343"/>
    </row>
    <row r="42" spans="2:11" ht="21" customHeight="1" x14ac:dyDescent="0.55000000000000004">
      <c r="B42" s="352" t="s">
        <v>117</v>
      </c>
      <c r="C42" s="353"/>
      <c r="D42" s="353"/>
      <c r="E42" s="353"/>
    </row>
    <row r="43" spans="2:11" ht="21" customHeight="1" x14ac:dyDescent="0.55000000000000004">
      <c r="B43" s="352" t="s">
        <v>28</v>
      </c>
      <c r="C43" s="353"/>
      <c r="D43" s="353"/>
      <c r="E43" s="353"/>
    </row>
    <row r="44" spans="2:11" s="42" customFormat="1" ht="20.100000000000001" customHeight="1" x14ac:dyDescent="0.55000000000000004">
      <c r="B44" s="41" t="s">
        <v>57</v>
      </c>
      <c r="C44" s="41" t="s">
        <v>114</v>
      </c>
      <c r="D44" s="41" t="s">
        <v>113</v>
      </c>
      <c r="E44" s="41" t="s">
        <v>112</v>
      </c>
      <c r="F44" s="41" t="s">
        <v>111</v>
      </c>
      <c r="G44" s="346" t="s">
        <v>110</v>
      </c>
      <c r="H44" s="347"/>
      <c r="I44" s="346" t="s">
        <v>55</v>
      </c>
      <c r="J44" s="347"/>
    </row>
    <row r="45" spans="2:11" s="42" customFormat="1" ht="49.5" customHeight="1" x14ac:dyDescent="0.55000000000000004">
      <c r="B45" s="43" t="s">
        <v>50</v>
      </c>
      <c r="C45" s="45" t="s">
        <v>125</v>
      </c>
      <c r="D45" s="45" t="s">
        <v>126</v>
      </c>
      <c r="E45" s="44" t="s">
        <v>76</v>
      </c>
      <c r="F45" s="38" t="s">
        <v>75</v>
      </c>
      <c r="G45" s="348"/>
      <c r="H45" s="349"/>
      <c r="I45" s="342">
        <v>7810</v>
      </c>
      <c r="J45" s="343"/>
    </row>
    <row r="46" spans="2:11" s="42" customFormat="1" ht="35.1" customHeight="1" x14ac:dyDescent="0.55000000000000004">
      <c r="B46" s="43" t="s">
        <v>50</v>
      </c>
      <c r="C46" s="43" t="s">
        <v>80</v>
      </c>
      <c r="D46" s="43" t="s">
        <v>79</v>
      </c>
      <c r="E46" s="43" t="s">
        <v>76</v>
      </c>
      <c r="F46" s="38" t="s">
        <v>75</v>
      </c>
      <c r="G46" s="348"/>
      <c r="H46" s="349"/>
      <c r="I46" s="333">
        <v>27359</v>
      </c>
      <c r="J46" s="334"/>
    </row>
    <row r="47" spans="2:11" s="42" customFormat="1" ht="35.1" customHeight="1" x14ac:dyDescent="0.55000000000000004">
      <c r="B47" s="43" t="s">
        <v>50</v>
      </c>
      <c r="C47" s="43" t="s">
        <v>78</v>
      </c>
      <c r="D47" s="43" t="s">
        <v>77</v>
      </c>
      <c r="E47" s="43" t="s">
        <v>76</v>
      </c>
      <c r="F47" s="38" t="s">
        <v>75</v>
      </c>
      <c r="G47" s="348"/>
      <c r="H47" s="349"/>
      <c r="I47" s="333">
        <v>28000</v>
      </c>
      <c r="J47" s="334"/>
      <c r="K47" s="49">
        <f>SUM(I31+I32+I33+I34+I35+I36+I37+I38+I39+I40+I41+I45+I46+I47)</f>
        <v>956360</v>
      </c>
    </row>
    <row r="48" spans="2:11" s="42" customFormat="1" ht="57" customHeight="1" x14ac:dyDescent="0.55000000000000004">
      <c r="B48" s="43" t="s">
        <v>50</v>
      </c>
      <c r="C48" s="43" t="s">
        <v>88</v>
      </c>
      <c r="D48" s="46" t="s">
        <v>87</v>
      </c>
      <c r="E48" s="38" t="s">
        <v>71</v>
      </c>
      <c r="F48" s="38" t="s">
        <v>86</v>
      </c>
      <c r="G48" s="350" t="s">
        <v>85</v>
      </c>
      <c r="H48" s="351"/>
      <c r="I48" s="342">
        <v>74000</v>
      </c>
      <c r="J48" s="343"/>
    </row>
    <row r="49" spans="2:14" s="42" customFormat="1" ht="63" customHeight="1" x14ac:dyDescent="0.55000000000000004">
      <c r="B49" s="43" t="s">
        <v>50</v>
      </c>
      <c r="C49" s="43" t="s">
        <v>84</v>
      </c>
      <c r="D49" s="38" t="s">
        <v>83</v>
      </c>
      <c r="E49" s="38" t="s">
        <v>71</v>
      </c>
      <c r="F49" s="65" t="s">
        <v>127</v>
      </c>
      <c r="G49" s="350" t="s">
        <v>128</v>
      </c>
      <c r="H49" s="351"/>
      <c r="I49" s="342">
        <v>252500</v>
      </c>
      <c r="J49" s="343"/>
      <c r="K49" s="49">
        <f>SUM(I48+I49)</f>
        <v>326500</v>
      </c>
    </row>
    <row r="50" spans="2:14" s="42" customFormat="1" ht="20.100000000000001" customHeight="1" x14ac:dyDescent="0.55000000000000004">
      <c r="B50" s="337" t="s">
        <v>30</v>
      </c>
      <c r="C50" s="338"/>
      <c r="D50" s="338"/>
      <c r="E50" s="338"/>
      <c r="F50" s="338"/>
      <c r="G50" s="338"/>
      <c r="H50" s="339"/>
      <c r="I50" s="340">
        <f>SUM(K47+K49)</f>
        <v>1282860</v>
      </c>
      <c r="J50" s="341"/>
    </row>
    <row r="51" spans="2:14" s="42" customFormat="1" ht="20.100000000000001" customHeight="1" x14ac:dyDescent="0.55000000000000004"/>
    <row r="52" spans="2:14" s="14" customFormat="1" ht="21" customHeight="1" x14ac:dyDescent="0.2">
      <c r="B52" s="360" t="s">
        <v>167</v>
      </c>
      <c r="C52" s="361"/>
      <c r="D52" s="361"/>
      <c r="E52" s="21"/>
      <c r="F52" s="29" t="s">
        <v>27</v>
      </c>
      <c r="G52" s="21"/>
      <c r="H52" s="55" t="s">
        <v>28</v>
      </c>
      <c r="I52" s="21"/>
      <c r="J52" s="281"/>
      <c r="K52" s="282"/>
      <c r="L52" s="18"/>
      <c r="M52" s="281"/>
      <c r="N52" s="282"/>
    </row>
    <row r="53" spans="2:14" s="14" customFormat="1" ht="21" customHeight="1" x14ac:dyDescent="0.2">
      <c r="C53" s="362" t="s">
        <v>168</v>
      </c>
      <c r="D53" s="363"/>
      <c r="E53" s="364"/>
      <c r="F53" s="56">
        <v>1600</v>
      </c>
      <c r="G53" s="21"/>
      <c r="H53" s="59">
        <v>0</v>
      </c>
      <c r="I53" s="21"/>
    </row>
    <row r="54" spans="2:14" s="14" customFormat="1" ht="21" customHeight="1" x14ac:dyDescent="0.2">
      <c r="C54" s="362" t="s">
        <v>169</v>
      </c>
      <c r="D54" s="363"/>
      <c r="E54" s="364"/>
      <c r="F54" s="56">
        <v>1600</v>
      </c>
      <c r="G54" s="21"/>
      <c r="H54" s="59">
        <v>0</v>
      </c>
      <c r="I54" s="21"/>
      <c r="J54" s="283"/>
      <c r="K54" s="280"/>
      <c r="M54" s="283"/>
      <c r="N54" s="280"/>
    </row>
    <row r="55" spans="2:14" s="14" customFormat="1" ht="21" customHeight="1" thickBot="1" x14ac:dyDescent="0.25">
      <c r="C55" s="362" t="s">
        <v>170</v>
      </c>
      <c r="D55" s="363"/>
      <c r="E55" s="364"/>
      <c r="F55" s="57">
        <v>8750</v>
      </c>
      <c r="G55" s="21"/>
      <c r="H55" s="60">
        <v>0</v>
      </c>
      <c r="I55" s="21"/>
      <c r="J55" s="279"/>
      <c r="K55" s="280"/>
      <c r="M55" s="279"/>
      <c r="N55" s="280"/>
    </row>
    <row r="56" spans="2:14" s="14" customFormat="1" ht="21" customHeight="1" thickBot="1" x14ac:dyDescent="0.25">
      <c r="C56" s="17" t="s">
        <v>3</v>
      </c>
      <c r="D56" s="17" t="s">
        <v>30</v>
      </c>
      <c r="E56" s="17" t="s">
        <v>3</v>
      </c>
      <c r="F56" s="23">
        <f>SUM(F53:F55)</f>
        <v>11950</v>
      </c>
      <c r="G56" s="21"/>
      <c r="H56" s="23">
        <f>SUM(H53:H55)</f>
        <v>0</v>
      </c>
      <c r="I56" s="21"/>
      <c r="J56" s="365"/>
      <c r="K56" s="366"/>
      <c r="M56" s="62"/>
      <c r="N56" s="58"/>
    </row>
    <row r="57" spans="2:14" s="42" customFormat="1" ht="10.5" customHeight="1" thickTop="1" x14ac:dyDescent="0.55000000000000004"/>
    <row r="58" spans="2:14" s="42" customFormat="1" ht="20.100000000000001" customHeight="1" x14ac:dyDescent="0.55000000000000004"/>
    <row r="59" spans="2:14" s="54" customFormat="1" ht="21" customHeight="1" x14ac:dyDescent="0.2">
      <c r="B59" s="360" t="s">
        <v>172</v>
      </c>
      <c r="C59" s="361"/>
      <c r="D59" s="361"/>
      <c r="E59" s="52"/>
      <c r="F59" s="53" t="s">
        <v>27</v>
      </c>
      <c r="G59" s="52"/>
      <c r="H59" s="55" t="s">
        <v>28</v>
      </c>
      <c r="I59" s="52"/>
      <c r="J59" s="281"/>
      <c r="K59" s="282"/>
      <c r="L59" s="18"/>
      <c r="M59" s="281"/>
      <c r="N59" s="282"/>
    </row>
    <row r="60" spans="2:14" s="54" customFormat="1" ht="21" customHeight="1" x14ac:dyDescent="0.2">
      <c r="C60" s="362" t="s">
        <v>129</v>
      </c>
      <c r="D60" s="363"/>
      <c r="E60" s="364"/>
      <c r="F60" s="56">
        <v>900.04</v>
      </c>
      <c r="G60" s="52"/>
      <c r="H60" s="59">
        <v>6637.09</v>
      </c>
      <c r="I60" s="52"/>
    </row>
    <row r="61" spans="2:14" s="54" customFormat="1" ht="21" customHeight="1" x14ac:dyDescent="0.2">
      <c r="C61" s="362" t="s">
        <v>130</v>
      </c>
      <c r="D61" s="363"/>
      <c r="E61" s="364"/>
      <c r="F61" s="56">
        <v>293305</v>
      </c>
      <c r="G61" s="52"/>
      <c r="H61" s="59">
        <v>339762.5</v>
      </c>
      <c r="I61" s="52"/>
      <c r="J61" s="283"/>
      <c r="K61" s="280"/>
      <c r="M61" s="283"/>
      <c r="N61" s="280"/>
    </row>
    <row r="62" spans="2:14" s="54" customFormat="1" ht="21" customHeight="1" x14ac:dyDescent="0.2">
      <c r="C62" s="362" t="s">
        <v>131</v>
      </c>
      <c r="D62" s="363"/>
      <c r="E62" s="364"/>
      <c r="F62" s="57">
        <v>21887</v>
      </c>
      <c r="G62" s="52"/>
      <c r="H62" s="60"/>
      <c r="I62" s="52"/>
      <c r="J62" s="279"/>
      <c r="K62" s="280"/>
      <c r="M62" s="279"/>
      <c r="N62" s="280"/>
    </row>
    <row r="63" spans="2:14" s="54" customFormat="1" ht="21" customHeight="1" x14ac:dyDescent="0.2">
      <c r="C63" s="362" t="s">
        <v>135</v>
      </c>
      <c r="D63" s="363"/>
      <c r="E63" s="364"/>
      <c r="F63" s="57"/>
      <c r="G63" s="52"/>
      <c r="H63" s="60">
        <v>33600</v>
      </c>
      <c r="I63" s="52"/>
      <c r="J63" s="279"/>
      <c r="K63" s="280"/>
      <c r="M63" s="279"/>
      <c r="N63" s="280"/>
    </row>
    <row r="64" spans="2:14" s="54" customFormat="1" ht="21" customHeight="1" x14ac:dyDescent="0.2">
      <c r="C64" s="362" t="s">
        <v>132</v>
      </c>
      <c r="D64" s="363"/>
      <c r="E64" s="364"/>
      <c r="F64" s="56">
        <v>11800</v>
      </c>
      <c r="G64" s="52"/>
      <c r="H64" s="59">
        <v>11600</v>
      </c>
      <c r="I64" s="52"/>
      <c r="J64" s="283"/>
      <c r="K64" s="280"/>
      <c r="M64" s="283"/>
      <c r="N64" s="280"/>
    </row>
    <row r="65" spans="3:14" s="54" customFormat="1" ht="21" customHeight="1" x14ac:dyDescent="0.2">
      <c r="C65" s="367" t="s">
        <v>133</v>
      </c>
      <c r="D65" s="368"/>
      <c r="E65" s="369"/>
      <c r="F65" s="56"/>
      <c r="G65" s="52"/>
      <c r="H65" s="59">
        <v>50</v>
      </c>
      <c r="I65" s="52"/>
      <c r="J65" s="283"/>
      <c r="K65" s="280"/>
      <c r="M65" s="283"/>
      <c r="N65" s="280"/>
    </row>
    <row r="66" spans="3:14" s="54" customFormat="1" ht="48" customHeight="1" thickBot="1" x14ac:dyDescent="0.25">
      <c r="C66" s="367" t="s">
        <v>134</v>
      </c>
      <c r="D66" s="368"/>
      <c r="E66" s="369"/>
      <c r="F66" s="56"/>
      <c r="G66" s="52"/>
      <c r="H66" s="59">
        <v>13568</v>
      </c>
      <c r="I66" s="52"/>
      <c r="J66" s="370"/>
      <c r="K66" s="371"/>
      <c r="M66" s="370"/>
      <c r="N66" s="371"/>
    </row>
    <row r="67" spans="3:14" s="54" customFormat="1" ht="21" customHeight="1" thickBot="1" x14ac:dyDescent="0.25">
      <c r="C67" s="51" t="s">
        <v>3</v>
      </c>
      <c r="D67" s="51" t="s">
        <v>30</v>
      </c>
      <c r="E67" s="51" t="s">
        <v>3</v>
      </c>
      <c r="F67" s="50">
        <f>SUM(F60:F66)</f>
        <v>327892.03999999998</v>
      </c>
      <c r="G67" s="52"/>
      <c r="H67" s="50">
        <f>SUM(H60:H66)</f>
        <v>405217.59</v>
      </c>
      <c r="I67" s="52"/>
      <c r="J67" s="365"/>
      <c r="K67" s="366"/>
      <c r="M67" s="62"/>
      <c r="N67" s="61"/>
    </row>
    <row r="68" spans="3:14" s="42" customFormat="1" ht="20.100000000000001" customHeight="1" thickTop="1" x14ac:dyDescent="0.55000000000000004"/>
    <row r="69" spans="3:14" ht="20.100000000000001" customHeight="1" x14ac:dyDescent="0.55000000000000004"/>
    <row r="70" spans="3:14" ht="20.100000000000001" customHeight="1" x14ac:dyDescent="0.55000000000000004"/>
    <row r="71" spans="3:14" ht="20.100000000000001" customHeight="1" x14ac:dyDescent="0.55000000000000004"/>
    <row r="72" spans="3:14" ht="20.100000000000001" customHeight="1" x14ac:dyDescent="0.55000000000000004"/>
    <row r="73" spans="3:14" ht="20.100000000000001" customHeight="1" x14ac:dyDescent="0.55000000000000004"/>
    <row r="74" spans="3:14" ht="20.100000000000001" customHeight="1" x14ac:dyDescent="0.55000000000000004"/>
    <row r="75" spans="3:14" ht="20.100000000000001" customHeight="1" x14ac:dyDescent="0.55000000000000004"/>
    <row r="76" spans="3:14" ht="20.100000000000001" customHeight="1" x14ac:dyDescent="0.55000000000000004"/>
    <row r="77" spans="3:14" ht="20.100000000000001" customHeight="1" x14ac:dyDescent="0.55000000000000004"/>
    <row r="78" spans="3:14" ht="20.100000000000001" customHeight="1" x14ac:dyDescent="0.55000000000000004"/>
    <row r="79" spans="3:14" ht="20.100000000000001" customHeight="1" x14ac:dyDescent="0.55000000000000004"/>
    <row r="80" spans="3:14" ht="20.100000000000001" customHeight="1" x14ac:dyDescent="0.55000000000000004"/>
    <row r="81" ht="20.100000000000001" customHeight="1" x14ac:dyDescent="0.55000000000000004"/>
    <row r="82" ht="20.100000000000001" customHeight="1" x14ac:dyDescent="0.55000000000000004"/>
    <row r="83" ht="20.100000000000001" customHeight="1" x14ac:dyDescent="0.55000000000000004"/>
    <row r="84" ht="20.100000000000001" customHeight="1" x14ac:dyDescent="0.55000000000000004"/>
    <row r="85" ht="20.100000000000001" customHeight="1" x14ac:dyDescent="0.55000000000000004"/>
    <row r="86" ht="20.100000000000001" customHeight="1" x14ac:dyDescent="0.55000000000000004"/>
    <row r="87" ht="20.100000000000001" customHeight="1" x14ac:dyDescent="0.55000000000000004"/>
    <row r="88" ht="20.100000000000001" customHeight="1" x14ac:dyDescent="0.55000000000000004"/>
    <row r="89" ht="20.100000000000001" customHeight="1" x14ac:dyDescent="0.55000000000000004"/>
  </sheetData>
  <mergeCells count="120">
    <mergeCell ref="C62:E62"/>
    <mergeCell ref="J62:K62"/>
    <mergeCell ref="M62:N62"/>
    <mergeCell ref="C66:E66"/>
    <mergeCell ref="J66:K66"/>
    <mergeCell ref="M66:N66"/>
    <mergeCell ref="J67:K67"/>
    <mergeCell ref="C63:E63"/>
    <mergeCell ref="J63:K63"/>
    <mergeCell ref="M63:N63"/>
    <mergeCell ref="C64:E64"/>
    <mergeCell ref="J64:K64"/>
    <mergeCell ref="M64:N64"/>
    <mergeCell ref="C65:E65"/>
    <mergeCell ref="J65:K65"/>
    <mergeCell ref="M65:N65"/>
    <mergeCell ref="G48:H48"/>
    <mergeCell ref="G49:H49"/>
    <mergeCell ref="B59:D59"/>
    <mergeCell ref="J59:K59"/>
    <mergeCell ref="M59:N59"/>
    <mergeCell ref="C60:E60"/>
    <mergeCell ref="C61:E61"/>
    <mergeCell ref="J61:K61"/>
    <mergeCell ref="M61:N61"/>
    <mergeCell ref="B52:D52"/>
    <mergeCell ref="C53:E53"/>
    <mergeCell ref="C54:E54"/>
    <mergeCell ref="C55:E55"/>
    <mergeCell ref="J55:K55"/>
    <mergeCell ref="J52:K52"/>
    <mergeCell ref="M52:N52"/>
    <mergeCell ref="M55:N55"/>
    <mergeCell ref="J54:K54"/>
    <mergeCell ref="M54:N54"/>
    <mergeCell ref="J56:K56"/>
    <mergeCell ref="I47:J47"/>
    <mergeCell ref="G35:H35"/>
    <mergeCell ref="G36:H36"/>
    <mergeCell ref="G37:H37"/>
    <mergeCell ref="G38:H38"/>
    <mergeCell ref="G39:H39"/>
    <mergeCell ref="B42:E42"/>
    <mergeCell ref="B43:E43"/>
    <mergeCell ref="I44:J44"/>
    <mergeCell ref="I45:J45"/>
    <mergeCell ref="I46:J46"/>
    <mergeCell ref="G47:H47"/>
    <mergeCell ref="B1:J1"/>
    <mergeCell ref="B2:J2"/>
    <mergeCell ref="B3:J3"/>
    <mergeCell ref="I7:J7"/>
    <mergeCell ref="G7:H7"/>
    <mergeCell ref="G8:H8"/>
    <mergeCell ref="G9:H9"/>
    <mergeCell ref="G10:H10"/>
    <mergeCell ref="B27:H27"/>
    <mergeCell ref="I27:J27"/>
    <mergeCell ref="I21:J21"/>
    <mergeCell ref="I17:J17"/>
    <mergeCell ref="I18:J18"/>
    <mergeCell ref="G21:H21"/>
    <mergeCell ref="G22:H22"/>
    <mergeCell ref="G25:H25"/>
    <mergeCell ref="G26:H26"/>
    <mergeCell ref="I26:J26"/>
    <mergeCell ref="B5:E5"/>
    <mergeCell ref="B6:E6"/>
    <mergeCell ref="B23:E23"/>
    <mergeCell ref="I8:J8"/>
    <mergeCell ref="B24:E24"/>
    <mergeCell ref="I25:J25"/>
    <mergeCell ref="I9:J9"/>
    <mergeCell ref="I10:J10"/>
    <mergeCell ref="B29:E29"/>
    <mergeCell ref="I30:J30"/>
    <mergeCell ref="I31:J31"/>
    <mergeCell ref="I32:J32"/>
    <mergeCell ref="I34:J34"/>
    <mergeCell ref="I33:J33"/>
    <mergeCell ref="G30:H30"/>
    <mergeCell ref="G31:H31"/>
    <mergeCell ref="G32:H32"/>
    <mergeCell ref="G33:H33"/>
    <mergeCell ref="G34:H34"/>
    <mergeCell ref="I22:J22"/>
    <mergeCell ref="I19:J19"/>
    <mergeCell ref="I20:J20"/>
    <mergeCell ref="I14:J14"/>
    <mergeCell ref="G11:H11"/>
    <mergeCell ref="G12:H12"/>
    <mergeCell ref="G13:H13"/>
    <mergeCell ref="G14:H14"/>
    <mergeCell ref="G15:H15"/>
    <mergeCell ref="I15:J15"/>
    <mergeCell ref="I16:J16"/>
    <mergeCell ref="I11:J11"/>
    <mergeCell ref="I12:J12"/>
    <mergeCell ref="I13:J13"/>
    <mergeCell ref="G16:H16"/>
    <mergeCell ref="B50:H50"/>
    <mergeCell ref="I50:J50"/>
    <mergeCell ref="I49:J49"/>
    <mergeCell ref="I35:J35"/>
    <mergeCell ref="I36:J36"/>
    <mergeCell ref="I37:J37"/>
    <mergeCell ref="I39:J39"/>
    <mergeCell ref="I48:J48"/>
    <mergeCell ref="I38:J38"/>
    <mergeCell ref="G41:H41"/>
    <mergeCell ref="I41:J41"/>
    <mergeCell ref="G40:H40"/>
    <mergeCell ref="G44:H44"/>
    <mergeCell ref="G45:H45"/>
    <mergeCell ref="G46:H46"/>
    <mergeCell ref="G17:H17"/>
    <mergeCell ref="G18:H18"/>
    <mergeCell ref="G19:H19"/>
    <mergeCell ref="G20:H20"/>
    <mergeCell ref="I40:J40"/>
  </mergeCells>
  <pageMargins left="0.82677165354330717" right="0.19685039370078741" top="0.78740157480314965" bottom="0.19685039370078741" header="0.47244094488188981" footer="0.47244094488188981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8"/>
  <sheetViews>
    <sheetView showGridLines="0" topLeftCell="C1" workbookViewId="0">
      <pane ySplit="3" topLeftCell="A10" activePane="bottomLeft" state="frozen"/>
      <selection pane="bottomLeft" activeCell="V24" sqref="V24:W24"/>
    </sheetView>
  </sheetViews>
  <sheetFormatPr defaultRowHeight="24.75" x14ac:dyDescent="0.6"/>
  <cols>
    <col min="1" max="1" width="0.25" style="1" customWidth="1"/>
    <col min="2" max="2" width="0.625" style="1" customWidth="1"/>
    <col min="3" max="3" width="3.5" style="1" customWidth="1"/>
    <col min="4" max="4" width="3.75" style="1" customWidth="1"/>
    <col min="5" max="5" width="2.75" style="1" customWidth="1"/>
    <col min="6" max="6" width="1.125" style="1" customWidth="1"/>
    <col min="7" max="7" width="29.875" style="1" customWidth="1"/>
    <col min="8" max="8" width="1.875" style="1" customWidth="1"/>
    <col min="9" max="9" width="0.25" style="1" customWidth="1"/>
    <col min="10" max="10" width="7.875" style="1" customWidth="1"/>
    <col min="11" max="11" width="0.625" style="1" customWidth="1"/>
    <col min="12" max="12" width="11.875" style="1" customWidth="1"/>
    <col min="13" max="13" width="1.125" style="1" customWidth="1"/>
    <col min="14" max="14" width="0.25" style="1" customWidth="1"/>
    <col min="15" max="15" width="0.875" style="1" customWidth="1"/>
    <col min="16" max="16" width="9.75" style="1" customWidth="1"/>
    <col min="17" max="17" width="2.375" style="1" customWidth="1"/>
    <col min="18" max="18" width="0" style="1" hidden="1" customWidth="1"/>
    <col min="19" max="19" width="0.25" style="1" customWidth="1"/>
    <col min="20" max="20" width="4.375" style="1" customWidth="1"/>
    <col min="21" max="21" width="10.375" style="1" customWidth="1"/>
    <col min="22" max="22" width="0.625" style="1" customWidth="1"/>
    <col min="23" max="23" width="11.875" style="1" customWidth="1"/>
    <col min="24" max="24" width="1.125" style="1" customWidth="1"/>
    <col min="25" max="25" width="0.25" style="1" customWidth="1"/>
    <col min="26" max="26" width="0.875" style="1" customWidth="1"/>
    <col min="27" max="27" width="9.75" style="1" customWidth="1"/>
    <col min="28" max="28" width="2.375" style="1" customWidth="1"/>
    <col min="29" max="29" width="13.125" style="1" customWidth="1"/>
    <col min="30" max="30" width="10.125" style="1" bestFit="1" customWidth="1"/>
    <col min="31" max="31" width="12.125" style="1" customWidth="1"/>
    <col min="32" max="16384" width="9" style="1"/>
  </cols>
  <sheetData>
    <row r="1" spans="1:35" ht="20.100000000000001" customHeight="1" x14ac:dyDescent="0.6">
      <c r="A1" s="240" t="s">
        <v>44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</row>
    <row r="2" spans="1:35" ht="20.100000000000001" customHeight="1" x14ac:dyDescent="0.6">
      <c r="A2" s="240" t="s">
        <v>43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</row>
    <row r="3" spans="1:35" ht="20.100000000000001" customHeight="1" x14ac:dyDescent="0.6">
      <c r="B3" s="377" t="s">
        <v>42</v>
      </c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  <c r="Z3" s="377"/>
      <c r="AA3" s="377"/>
      <c r="AB3" s="377"/>
    </row>
    <row r="4" spans="1:35" s="14" customFormat="1" ht="20.100000000000001" customHeight="1" x14ac:dyDescent="0.2">
      <c r="A4" s="18" t="s">
        <v>171</v>
      </c>
    </row>
    <row r="5" spans="1:35" s="14" customFormat="1" ht="20.100000000000001" customHeight="1" x14ac:dyDescent="0.2">
      <c r="C5" s="18"/>
      <c r="J5" s="374" t="s">
        <v>27</v>
      </c>
      <c r="K5" s="374"/>
      <c r="L5" s="374"/>
      <c r="M5" s="374"/>
      <c r="N5" s="374"/>
      <c r="O5" s="374"/>
      <c r="P5" s="374"/>
      <c r="Q5" s="374"/>
      <c r="U5" s="374" t="s">
        <v>28</v>
      </c>
      <c r="V5" s="374"/>
      <c r="W5" s="374"/>
      <c r="X5" s="374"/>
      <c r="Y5" s="374"/>
      <c r="Z5" s="374"/>
      <c r="AA5" s="374"/>
      <c r="AB5" s="374"/>
      <c r="AC5" s="14" t="s">
        <v>243</v>
      </c>
    </row>
    <row r="6" spans="1:35" s="14" customFormat="1" ht="20.100000000000001" customHeight="1" x14ac:dyDescent="0.2">
      <c r="A6" s="241" t="s">
        <v>161</v>
      </c>
      <c r="B6" s="285"/>
      <c r="C6" s="285"/>
      <c r="D6" s="285"/>
      <c r="E6" s="285"/>
      <c r="F6" s="285"/>
      <c r="G6" s="285"/>
      <c r="H6" s="241" t="s">
        <v>3</v>
      </c>
      <c r="I6" s="285"/>
      <c r="J6" s="285"/>
      <c r="K6" s="285"/>
      <c r="L6" s="5" t="s">
        <v>3</v>
      </c>
      <c r="M6" s="5" t="s">
        <v>3</v>
      </c>
      <c r="N6" s="378">
        <v>5306988.74</v>
      </c>
      <c r="O6" s="285"/>
      <c r="P6" s="285"/>
      <c r="Q6" s="285"/>
      <c r="W6" s="5" t="s">
        <v>3</v>
      </c>
      <c r="X6" s="5" t="s">
        <v>3</v>
      </c>
      <c r="Y6" s="378">
        <v>5302948.8499999996</v>
      </c>
      <c r="Z6" s="285"/>
      <c r="AA6" s="285"/>
      <c r="AB6" s="285"/>
      <c r="AC6" s="66">
        <f>SUM(1504.49+33600+22100-6018-20352)</f>
        <v>30834.489999999998</v>
      </c>
      <c r="AD6" s="66">
        <v>20352</v>
      </c>
      <c r="AE6" s="66"/>
      <c r="AF6" s="66"/>
    </row>
    <row r="7" spans="1:35" s="14" customFormat="1" ht="20.100000000000001" customHeight="1" x14ac:dyDescent="0.2">
      <c r="A7" s="241" t="s">
        <v>3</v>
      </c>
      <c r="B7" s="285"/>
      <c r="C7" s="285"/>
      <c r="D7" s="5" t="s">
        <v>3</v>
      </c>
      <c r="E7" s="241" t="s">
        <v>160</v>
      </c>
      <c r="F7" s="285"/>
      <c r="G7" s="285"/>
      <c r="H7" s="375">
        <v>490268.05</v>
      </c>
      <c r="I7" s="285"/>
      <c r="J7" s="285"/>
      <c r="K7" s="285"/>
      <c r="L7" s="5" t="s">
        <v>3</v>
      </c>
      <c r="M7" s="5" t="s">
        <v>3</v>
      </c>
      <c r="N7" s="241" t="s">
        <v>3</v>
      </c>
      <c r="O7" s="285"/>
      <c r="P7" s="285"/>
      <c r="Q7" s="285"/>
      <c r="U7" s="66">
        <v>59115.09</v>
      </c>
      <c r="W7" s="5"/>
      <c r="X7" s="5" t="s">
        <v>3</v>
      </c>
      <c r="Y7" s="241" t="s">
        <v>3</v>
      </c>
      <c r="Z7" s="285"/>
      <c r="AA7" s="285"/>
      <c r="AB7" s="285"/>
      <c r="AC7" s="66"/>
    </row>
    <row r="8" spans="1:35" s="14" customFormat="1" ht="20.100000000000001" customHeight="1" x14ac:dyDescent="0.2">
      <c r="A8" s="239" t="s">
        <v>3</v>
      </c>
      <c r="B8" s="285"/>
      <c r="C8" s="285"/>
      <c r="D8" s="63" t="s">
        <v>3</v>
      </c>
      <c r="E8" s="379" t="s">
        <v>155</v>
      </c>
      <c r="F8" s="285"/>
      <c r="G8" s="5" t="s">
        <v>159</v>
      </c>
      <c r="H8" s="380">
        <f>SUM(H7*25/100)</f>
        <v>122567.0125</v>
      </c>
      <c r="I8" s="381"/>
      <c r="J8" s="381"/>
      <c r="K8" s="381"/>
      <c r="L8" s="5" t="s">
        <v>3</v>
      </c>
      <c r="M8" s="5" t="s">
        <v>3</v>
      </c>
      <c r="N8" s="286" t="s">
        <v>3</v>
      </c>
      <c r="O8" s="285"/>
      <c r="P8" s="285"/>
      <c r="Q8" s="285"/>
      <c r="U8" s="67">
        <v>14778.78</v>
      </c>
      <c r="W8" s="5" t="s">
        <v>3</v>
      </c>
      <c r="X8" s="5" t="s">
        <v>3</v>
      </c>
      <c r="Y8" s="286" t="s">
        <v>3</v>
      </c>
      <c r="Z8" s="285"/>
      <c r="AA8" s="285"/>
      <c r="AB8" s="285"/>
      <c r="AC8" s="66" t="s">
        <v>240</v>
      </c>
    </row>
    <row r="9" spans="1:35" s="14" customFormat="1" ht="20.100000000000001" customHeight="1" x14ac:dyDescent="0.2">
      <c r="A9" s="239" t="s">
        <v>158</v>
      </c>
      <c r="B9" s="285"/>
      <c r="C9" s="285"/>
      <c r="D9" s="5" t="s">
        <v>3</v>
      </c>
      <c r="E9" s="241" t="s">
        <v>162</v>
      </c>
      <c r="F9" s="285"/>
      <c r="G9" s="285"/>
      <c r="H9" s="241" t="s">
        <v>3</v>
      </c>
      <c r="I9" s="285"/>
      <c r="J9" s="285"/>
      <c r="K9" s="285"/>
      <c r="L9" s="6">
        <f>SUM(H7-H8)</f>
        <v>367701.03749999998</v>
      </c>
      <c r="M9" s="5" t="s">
        <v>3</v>
      </c>
      <c r="N9" s="241" t="s">
        <v>3</v>
      </c>
      <c r="O9" s="285"/>
      <c r="P9" s="285"/>
      <c r="Q9" s="285"/>
      <c r="W9" s="6">
        <v>44336.31</v>
      </c>
      <c r="X9" s="5" t="s">
        <v>3</v>
      </c>
      <c r="Y9" s="241" t="s">
        <v>3</v>
      </c>
      <c r="Z9" s="285"/>
      <c r="AA9" s="285"/>
      <c r="AB9" s="285"/>
      <c r="AC9" s="66" t="s">
        <v>241</v>
      </c>
      <c r="AD9" s="66"/>
      <c r="AE9" s="66"/>
      <c r="AF9" s="66"/>
      <c r="AG9" s="66"/>
      <c r="AH9" s="66"/>
      <c r="AI9" s="66"/>
    </row>
    <row r="10" spans="1:35" s="14" customFormat="1" ht="20.100000000000001" customHeight="1" x14ac:dyDescent="0.2">
      <c r="A10" s="239" t="s">
        <v>3</v>
      </c>
      <c r="B10" s="285"/>
      <c r="C10" s="285"/>
      <c r="D10" s="5" t="s">
        <v>3</v>
      </c>
      <c r="E10" s="241" t="s">
        <v>157</v>
      </c>
      <c r="F10" s="285"/>
      <c r="G10" s="285"/>
      <c r="H10" s="241" t="s">
        <v>3</v>
      </c>
      <c r="I10" s="285"/>
      <c r="J10" s="285"/>
      <c r="K10" s="285"/>
      <c r="L10" s="6">
        <v>146480</v>
      </c>
      <c r="M10" s="5" t="s">
        <v>3</v>
      </c>
      <c r="N10" s="241" t="s">
        <v>3</v>
      </c>
      <c r="O10" s="285"/>
      <c r="P10" s="285"/>
      <c r="Q10" s="285"/>
      <c r="W10" s="6">
        <v>81720.070000000007</v>
      </c>
      <c r="X10" s="5" t="s">
        <v>3</v>
      </c>
      <c r="Y10" s="241" t="s">
        <v>3</v>
      </c>
      <c r="Z10" s="285"/>
      <c r="AA10" s="285"/>
      <c r="AB10" s="285"/>
      <c r="AC10" s="66">
        <v>146</v>
      </c>
      <c r="AD10" s="66"/>
      <c r="AE10" s="66"/>
      <c r="AF10" s="66"/>
      <c r="AG10" s="66"/>
      <c r="AH10" s="66"/>
      <c r="AI10" s="66"/>
    </row>
    <row r="11" spans="1:35" s="14" customFormat="1" ht="20.100000000000001" customHeight="1" x14ac:dyDescent="0.2">
      <c r="A11" s="239" t="s">
        <v>3</v>
      </c>
      <c r="B11" s="285"/>
      <c r="C11" s="285"/>
      <c r="D11" s="5" t="s">
        <v>3</v>
      </c>
      <c r="E11" s="241" t="s">
        <v>156</v>
      </c>
      <c r="F11" s="285"/>
      <c r="G11" s="285"/>
      <c r="H11" s="241" t="s">
        <v>3</v>
      </c>
      <c r="I11" s="285"/>
      <c r="J11" s="285"/>
      <c r="K11" s="285"/>
      <c r="L11" s="6">
        <v>30834.49</v>
      </c>
      <c r="M11" s="5" t="s">
        <v>3</v>
      </c>
      <c r="N11" s="241" t="s">
        <v>3</v>
      </c>
      <c r="O11" s="285"/>
      <c r="P11" s="285"/>
      <c r="Q11" s="285"/>
      <c r="W11" s="6">
        <v>-430</v>
      </c>
      <c r="X11" s="5" t="s">
        <v>3</v>
      </c>
      <c r="Y11" s="241" t="s">
        <v>3</v>
      </c>
      <c r="Z11" s="285"/>
      <c r="AA11" s="285"/>
      <c r="AB11" s="285"/>
      <c r="AC11" s="66">
        <v>51186.49</v>
      </c>
      <c r="AD11" s="66">
        <v>20352</v>
      </c>
      <c r="AE11" s="66">
        <f>SUM(AC11:AD11)</f>
        <v>71538.489999999991</v>
      </c>
      <c r="AF11" s="66"/>
      <c r="AG11" s="66"/>
      <c r="AH11" s="66"/>
      <c r="AI11" s="66"/>
    </row>
    <row r="12" spans="1:35" s="14" customFormat="1" ht="20.100000000000001" customHeight="1" x14ac:dyDescent="0.2">
      <c r="A12" s="239" t="s">
        <v>155</v>
      </c>
      <c r="B12" s="285"/>
      <c r="C12" s="285"/>
      <c r="D12" s="5" t="s">
        <v>3</v>
      </c>
      <c r="E12" s="241" t="s">
        <v>154</v>
      </c>
      <c r="F12" s="285"/>
      <c r="G12" s="285"/>
      <c r="H12" s="241" t="s">
        <v>3</v>
      </c>
      <c r="I12" s="285"/>
      <c r="J12" s="285"/>
      <c r="K12" s="285"/>
      <c r="L12" s="6">
        <v>1577280</v>
      </c>
      <c r="M12" s="5" t="s">
        <v>3</v>
      </c>
      <c r="N12" s="375">
        <f>SUM(L9+L10+L11-L12)</f>
        <v>-1032264.4725</v>
      </c>
      <c r="O12" s="285"/>
      <c r="P12" s="285"/>
      <c r="Q12" s="285"/>
      <c r="W12" s="6">
        <v>-92200</v>
      </c>
      <c r="X12" s="5" t="s">
        <v>3</v>
      </c>
      <c r="Y12" s="375">
        <f>SUM(W9:W12)</f>
        <v>33426.380000000005</v>
      </c>
      <c r="Z12" s="285"/>
      <c r="AA12" s="285"/>
      <c r="AB12" s="285"/>
      <c r="AC12" s="66">
        <v>1597632</v>
      </c>
      <c r="AD12" s="66">
        <v>-20352</v>
      </c>
      <c r="AE12" s="66">
        <f>SUM(AC12:AD12)</f>
        <v>1577280</v>
      </c>
      <c r="AF12" s="66"/>
      <c r="AG12" s="66"/>
      <c r="AH12" s="66"/>
      <c r="AI12" s="66"/>
    </row>
    <row r="13" spans="1:35" s="14" customFormat="1" ht="20.100000000000001" customHeight="1" thickBot="1" x14ac:dyDescent="0.25">
      <c r="A13" s="241" t="s">
        <v>153</v>
      </c>
      <c r="B13" s="285"/>
      <c r="C13" s="285"/>
      <c r="D13" s="285"/>
      <c r="E13" s="285"/>
      <c r="F13" s="285"/>
      <c r="G13" s="285"/>
      <c r="H13" s="241" t="s">
        <v>3</v>
      </c>
      <c r="I13" s="285"/>
      <c r="J13" s="285"/>
      <c r="K13" s="285"/>
      <c r="L13" s="64" t="s">
        <v>3</v>
      </c>
      <c r="M13" s="5" t="s">
        <v>3</v>
      </c>
      <c r="N13" s="372">
        <f>SUM(N6+N12)</f>
        <v>4274724.2675000001</v>
      </c>
      <c r="O13" s="373"/>
      <c r="P13" s="373"/>
      <c r="Q13" s="373"/>
      <c r="W13" s="64" t="s">
        <v>3</v>
      </c>
      <c r="X13" s="5" t="s">
        <v>3</v>
      </c>
      <c r="Y13" s="372">
        <f>SUM(Y6+Y12)</f>
        <v>5336375.2299999995</v>
      </c>
      <c r="Z13" s="373"/>
      <c r="AA13" s="373"/>
      <c r="AB13" s="373"/>
      <c r="AC13" s="66"/>
      <c r="AD13" s="66"/>
      <c r="AE13" s="66"/>
      <c r="AF13" s="66"/>
      <c r="AG13" s="66"/>
      <c r="AH13" s="66"/>
      <c r="AI13" s="66"/>
    </row>
    <row r="14" spans="1:35" s="14" customFormat="1" ht="20.100000000000001" customHeight="1" thickTop="1" x14ac:dyDescent="0.2">
      <c r="A14" s="241" t="s">
        <v>3</v>
      </c>
      <c r="B14" s="285"/>
      <c r="C14" s="285"/>
      <c r="D14" s="5" t="s">
        <v>3</v>
      </c>
      <c r="E14" s="241" t="s">
        <v>3</v>
      </c>
      <c r="F14" s="285"/>
      <c r="G14" s="5" t="s">
        <v>3</v>
      </c>
      <c r="H14" s="241" t="s">
        <v>3</v>
      </c>
      <c r="I14" s="285"/>
      <c r="J14" s="285"/>
      <c r="K14" s="285"/>
      <c r="L14" s="5" t="s">
        <v>3</v>
      </c>
      <c r="M14" s="5" t="s">
        <v>3</v>
      </c>
      <c r="N14" s="239" t="s">
        <v>3</v>
      </c>
      <c r="O14" s="285"/>
      <c r="P14" s="285"/>
      <c r="Q14" s="285"/>
      <c r="W14" s="5" t="s">
        <v>3</v>
      </c>
      <c r="X14" s="5" t="s">
        <v>3</v>
      </c>
      <c r="Y14" s="239" t="s">
        <v>3</v>
      </c>
      <c r="Z14" s="285"/>
      <c r="AA14" s="285"/>
      <c r="AB14" s="285"/>
      <c r="AC14" s="66" t="s">
        <v>242</v>
      </c>
      <c r="AD14" s="66"/>
      <c r="AE14" s="66"/>
      <c r="AF14" s="66"/>
      <c r="AG14" s="66"/>
      <c r="AH14" s="66"/>
      <c r="AI14" s="66"/>
    </row>
    <row r="15" spans="1:35" s="14" customFormat="1" ht="20.100000000000001" customHeight="1" x14ac:dyDescent="0.2">
      <c r="A15" s="5"/>
      <c r="B15" s="14" t="s">
        <v>163</v>
      </c>
      <c r="D15" s="5"/>
      <c r="E15" s="5"/>
      <c r="G15" s="5"/>
      <c r="H15" s="5"/>
      <c r="J15" s="374" t="s">
        <v>27</v>
      </c>
      <c r="K15" s="374"/>
      <c r="L15" s="374"/>
      <c r="M15" s="374"/>
      <c r="N15" s="374"/>
      <c r="O15" s="374"/>
      <c r="P15" s="374"/>
      <c r="Q15" s="374"/>
      <c r="U15" s="374" t="s">
        <v>28</v>
      </c>
      <c r="V15" s="374"/>
      <c r="W15" s="374"/>
      <c r="X15" s="374"/>
      <c r="Y15" s="374"/>
      <c r="Z15" s="374"/>
      <c r="AA15" s="374"/>
      <c r="AB15" s="374"/>
      <c r="AC15" s="66">
        <f>SUM(92200+13060+6900+23740+10580)</f>
        <v>146480</v>
      </c>
      <c r="AD15" s="66"/>
      <c r="AE15" s="66"/>
      <c r="AF15" s="66"/>
      <c r="AG15" s="66"/>
      <c r="AH15" s="66"/>
      <c r="AI15" s="66"/>
    </row>
    <row r="16" spans="1:35" s="14" customFormat="1" ht="20.100000000000001" customHeight="1" x14ac:dyDescent="0.2">
      <c r="A16" s="286" t="s">
        <v>3</v>
      </c>
      <c r="B16" s="285"/>
      <c r="C16" s="285"/>
      <c r="D16" s="285"/>
      <c r="E16" s="9" t="s">
        <v>152</v>
      </c>
      <c r="F16" s="241" t="s">
        <v>151</v>
      </c>
      <c r="G16" s="285"/>
      <c r="H16" s="285"/>
      <c r="I16" s="285"/>
      <c r="J16" s="285"/>
      <c r="K16" s="375">
        <v>0</v>
      </c>
      <c r="L16" s="285"/>
      <c r="M16" s="241" t="s">
        <v>3</v>
      </c>
      <c r="N16" s="285"/>
      <c r="O16" s="241" t="s">
        <v>3</v>
      </c>
      <c r="P16" s="285"/>
      <c r="Q16" s="285"/>
      <c r="V16" s="375">
        <v>0</v>
      </c>
      <c r="W16" s="285"/>
      <c r="X16" s="241" t="s">
        <v>3</v>
      </c>
      <c r="Y16" s="285"/>
      <c r="Z16" s="241" t="s">
        <v>3</v>
      </c>
      <c r="AA16" s="285"/>
      <c r="AB16" s="285"/>
      <c r="AC16" s="66"/>
      <c r="AD16" s="66"/>
      <c r="AE16" s="66"/>
      <c r="AF16" s="66"/>
      <c r="AG16" s="66"/>
      <c r="AH16" s="66"/>
      <c r="AI16" s="66"/>
    </row>
    <row r="17" spans="1:29" s="14" customFormat="1" ht="20.100000000000001" customHeight="1" x14ac:dyDescent="0.2">
      <c r="A17" s="286" t="s">
        <v>3</v>
      </c>
      <c r="B17" s="285"/>
      <c r="C17" s="285"/>
      <c r="D17" s="285"/>
      <c r="E17" s="9" t="s">
        <v>150</v>
      </c>
      <c r="F17" s="241" t="s">
        <v>149</v>
      </c>
      <c r="G17" s="285"/>
      <c r="H17" s="285"/>
      <c r="I17" s="285"/>
      <c r="J17" s="285"/>
      <c r="K17" s="375">
        <v>1552977.62</v>
      </c>
      <c r="L17" s="285"/>
      <c r="M17" s="241" t="s">
        <v>3</v>
      </c>
      <c r="N17" s="285"/>
      <c r="O17" s="241" t="s">
        <v>3</v>
      </c>
      <c r="P17" s="285"/>
      <c r="Q17" s="285"/>
      <c r="V17" s="375">
        <v>1548658.79</v>
      </c>
      <c r="W17" s="285"/>
      <c r="X17" s="241" t="s">
        <v>3</v>
      </c>
      <c r="Y17" s="285"/>
      <c r="Z17" s="241" t="s">
        <v>3</v>
      </c>
      <c r="AA17" s="285"/>
      <c r="AB17" s="285"/>
    </row>
    <row r="18" spans="1:29" s="14" customFormat="1" ht="20.100000000000001" customHeight="1" x14ac:dyDescent="0.2">
      <c r="A18" s="286" t="s">
        <v>3</v>
      </c>
      <c r="B18" s="285"/>
      <c r="C18" s="285"/>
      <c r="D18" s="285"/>
      <c r="E18" s="9" t="s">
        <v>148</v>
      </c>
      <c r="F18" s="241" t="s">
        <v>147</v>
      </c>
      <c r="G18" s="285"/>
      <c r="H18" s="285"/>
      <c r="I18" s="285"/>
      <c r="J18" s="285"/>
      <c r="K18" s="375">
        <v>0</v>
      </c>
      <c r="L18" s="285"/>
      <c r="M18" s="241" t="s">
        <v>3</v>
      </c>
      <c r="N18" s="285"/>
      <c r="O18" s="241" t="s">
        <v>3</v>
      </c>
      <c r="P18" s="285"/>
      <c r="Q18" s="285"/>
      <c r="V18" s="375">
        <v>0</v>
      </c>
      <c r="W18" s="285"/>
      <c r="X18" s="241" t="s">
        <v>3</v>
      </c>
      <c r="Y18" s="285"/>
      <c r="Z18" s="241" t="s">
        <v>3</v>
      </c>
      <c r="AA18" s="285"/>
      <c r="AB18" s="285"/>
    </row>
    <row r="19" spans="1:29" s="14" customFormat="1" ht="20.100000000000001" customHeight="1" x14ac:dyDescent="0.2">
      <c r="A19" s="286" t="s">
        <v>3</v>
      </c>
      <c r="B19" s="285"/>
      <c r="C19" s="285"/>
      <c r="D19" s="285"/>
      <c r="E19" s="9" t="s">
        <v>146</v>
      </c>
      <c r="F19" s="241" t="s">
        <v>145</v>
      </c>
      <c r="G19" s="285"/>
      <c r="H19" s="285"/>
      <c r="I19" s="285"/>
      <c r="J19" s="285"/>
      <c r="K19" s="375">
        <v>0</v>
      </c>
      <c r="L19" s="285"/>
      <c r="M19" s="241" t="s">
        <v>3</v>
      </c>
      <c r="N19" s="285"/>
      <c r="O19" s="241" t="s">
        <v>3</v>
      </c>
      <c r="P19" s="285"/>
      <c r="Q19" s="285"/>
      <c r="V19" s="375">
        <v>0</v>
      </c>
      <c r="W19" s="285"/>
      <c r="X19" s="241" t="s">
        <v>3</v>
      </c>
      <c r="Y19" s="285"/>
      <c r="Z19" s="241" t="s">
        <v>3</v>
      </c>
      <c r="AA19" s="285"/>
      <c r="AB19" s="285"/>
    </row>
    <row r="20" spans="1:29" s="14" customFormat="1" ht="20.100000000000001" customHeight="1" x14ac:dyDescent="0.2">
      <c r="A20" s="286" t="s">
        <v>3</v>
      </c>
      <c r="B20" s="285"/>
      <c r="C20" s="285"/>
      <c r="D20" s="285"/>
      <c r="E20" s="9" t="s">
        <v>144</v>
      </c>
      <c r="F20" s="241" t="s">
        <v>143</v>
      </c>
      <c r="G20" s="285"/>
      <c r="H20" s="285"/>
      <c r="I20" s="285"/>
      <c r="J20" s="285"/>
      <c r="K20" s="375">
        <v>4849.45</v>
      </c>
      <c r="L20" s="285"/>
      <c r="M20" s="241" t="s">
        <v>3</v>
      </c>
      <c r="N20" s="285"/>
      <c r="O20" s="241" t="s">
        <v>3</v>
      </c>
      <c r="P20" s="285"/>
      <c r="Q20" s="285"/>
      <c r="V20" s="375">
        <v>1148</v>
      </c>
      <c r="W20" s="285"/>
      <c r="X20" s="241" t="s">
        <v>3</v>
      </c>
      <c r="Y20" s="285"/>
      <c r="Z20" s="241" t="s">
        <v>3</v>
      </c>
      <c r="AA20" s="285"/>
      <c r="AB20" s="285"/>
    </row>
    <row r="21" spans="1:29" s="14" customFormat="1" ht="20.100000000000001" customHeight="1" x14ac:dyDescent="0.2">
      <c r="A21" s="286" t="s">
        <v>3</v>
      </c>
      <c r="B21" s="285"/>
      <c r="C21" s="285"/>
      <c r="D21" s="285"/>
      <c r="E21" s="9" t="s">
        <v>142</v>
      </c>
      <c r="F21" s="241" t="s">
        <v>141</v>
      </c>
      <c r="G21" s="285"/>
      <c r="H21" s="285"/>
      <c r="I21" s="285"/>
      <c r="J21" s="285"/>
      <c r="K21" s="375">
        <v>1000</v>
      </c>
      <c r="L21" s="285"/>
      <c r="M21" s="241" t="s">
        <v>3</v>
      </c>
      <c r="N21" s="285"/>
      <c r="O21" s="241" t="s">
        <v>3</v>
      </c>
      <c r="P21" s="285"/>
      <c r="Q21" s="285"/>
      <c r="V21" s="375">
        <v>0</v>
      </c>
      <c r="W21" s="285"/>
      <c r="X21" s="241" t="s">
        <v>3</v>
      </c>
      <c r="Y21" s="285"/>
      <c r="Z21" s="241" t="s">
        <v>3</v>
      </c>
      <c r="AA21" s="285"/>
      <c r="AB21" s="285"/>
    </row>
    <row r="22" spans="1:29" s="14" customFormat="1" ht="20.100000000000001" customHeight="1" x14ac:dyDescent="0.2">
      <c r="A22" s="286" t="s">
        <v>3</v>
      </c>
      <c r="B22" s="285"/>
      <c r="C22" s="285"/>
      <c r="D22" s="285"/>
      <c r="E22" s="9" t="s">
        <v>140</v>
      </c>
      <c r="F22" s="241" t="s">
        <v>139</v>
      </c>
      <c r="G22" s="285"/>
      <c r="H22" s="285"/>
      <c r="I22" s="285"/>
      <c r="J22" s="285"/>
      <c r="K22" s="375">
        <v>0</v>
      </c>
      <c r="L22" s="285"/>
      <c r="M22" s="241" t="s">
        <v>3</v>
      </c>
      <c r="N22" s="285"/>
      <c r="O22" s="241" t="s">
        <v>3</v>
      </c>
      <c r="P22" s="285"/>
      <c r="Q22" s="285"/>
      <c r="V22" s="375">
        <v>0</v>
      </c>
      <c r="W22" s="285"/>
      <c r="X22" s="241" t="s">
        <v>3</v>
      </c>
      <c r="Y22" s="285"/>
      <c r="Z22" s="241" t="s">
        <v>3</v>
      </c>
      <c r="AA22" s="285"/>
      <c r="AB22" s="285"/>
      <c r="AC22" s="14">
        <f>SUM(4274724.27-4213055.29)</f>
        <v>61668.979999999516</v>
      </c>
    </row>
    <row r="23" spans="1:29" s="14" customFormat="1" ht="20.100000000000001" customHeight="1" thickBot="1" x14ac:dyDescent="0.25">
      <c r="A23" s="286" t="s">
        <v>3</v>
      </c>
      <c r="B23" s="285"/>
      <c r="C23" s="285"/>
      <c r="D23" s="285"/>
      <c r="E23" s="9" t="s">
        <v>138</v>
      </c>
      <c r="F23" s="241" t="s">
        <v>137</v>
      </c>
      <c r="G23" s="285"/>
      <c r="H23" s="285"/>
      <c r="I23" s="285"/>
      <c r="J23" s="285"/>
      <c r="K23" s="372">
        <f>SUM(N13-K16-K17-K18-K19-K20-K21-K22)</f>
        <v>2715897.1974999998</v>
      </c>
      <c r="L23" s="373"/>
      <c r="M23" s="239" t="s">
        <v>3</v>
      </c>
      <c r="N23" s="285"/>
      <c r="O23" s="239" t="s">
        <v>3</v>
      </c>
      <c r="P23" s="285"/>
      <c r="Q23" s="285"/>
      <c r="V23" s="372">
        <f>SUM(Y13-V17-V20)</f>
        <v>3786568.4399999995</v>
      </c>
      <c r="W23" s="373"/>
      <c r="X23" s="239" t="s">
        <v>3</v>
      </c>
      <c r="Y23" s="285"/>
      <c r="Z23" s="239" t="s">
        <v>3</v>
      </c>
      <c r="AA23" s="285"/>
      <c r="AB23" s="285"/>
    </row>
    <row r="24" spans="1:29" s="14" customFormat="1" ht="20.100000000000001" customHeight="1" thickTop="1" thickBot="1" x14ac:dyDescent="0.25">
      <c r="A24" s="286" t="s">
        <v>3</v>
      </c>
      <c r="B24" s="285"/>
      <c r="C24" s="285"/>
      <c r="D24" s="285"/>
      <c r="E24" s="20" t="s">
        <v>3</v>
      </c>
      <c r="F24" s="241" t="s">
        <v>3</v>
      </c>
      <c r="G24" s="285"/>
      <c r="H24" s="285"/>
      <c r="I24" s="285"/>
      <c r="J24" s="5" t="s">
        <v>3</v>
      </c>
      <c r="K24" s="372">
        <v>4274724.2699999996</v>
      </c>
      <c r="L24" s="373"/>
      <c r="M24" s="239" t="s">
        <v>3</v>
      </c>
      <c r="N24" s="285"/>
      <c r="O24" s="239" t="s">
        <v>3</v>
      </c>
      <c r="P24" s="285"/>
      <c r="Q24" s="285"/>
      <c r="U24" s="5" t="s">
        <v>3</v>
      </c>
      <c r="V24" s="372">
        <f>SUM(V16:W23)</f>
        <v>5336375.2299999995</v>
      </c>
      <c r="W24" s="373"/>
      <c r="X24" s="239" t="s">
        <v>3</v>
      </c>
      <c r="Y24" s="285"/>
      <c r="Z24" s="239" t="s">
        <v>3</v>
      </c>
      <c r="AA24" s="285"/>
      <c r="AB24" s="285"/>
      <c r="AC24" s="66">
        <f>SUM(N13-K24)</f>
        <v>-2.4999994784593582E-3</v>
      </c>
    </row>
    <row r="25" spans="1:29" s="14" customFormat="1" ht="20.100000000000001" customHeight="1" thickTop="1" x14ac:dyDescent="0.2">
      <c r="A25" s="5"/>
      <c r="B25" s="5"/>
      <c r="C25" s="14" t="s">
        <v>164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29" s="14" customFormat="1" ht="20.100000000000001" customHeight="1" x14ac:dyDescent="0.2">
      <c r="A26" s="376" t="s">
        <v>136</v>
      </c>
      <c r="B26" s="285"/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</row>
    <row r="27" spans="1:29" s="14" customFormat="1" ht="20.100000000000001" customHeight="1" x14ac:dyDescent="0.2"/>
    <row r="28" spans="1:29" s="14" customFormat="1" ht="20.100000000000001" customHeight="1" x14ac:dyDescent="0.2"/>
    <row r="29" spans="1:29" s="14" customFormat="1" ht="20.100000000000001" customHeight="1" x14ac:dyDescent="0.2"/>
    <row r="30" spans="1:29" s="14" customFormat="1" ht="20.100000000000001" customHeight="1" x14ac:dyDescent="0.2"/>
    <row r="31" spans="1:29" s="14" customFormat="1" ht="20.100000000000001" customHeight="1" x14ac:dyDescent="0.2"/>
    <row r="32" spans="1:29" ht="20.100000000000001" customHeight="1" x14ac:dyDescent="0.6"/>
    <row r="33" ht="20.100000000000001" customHeight="1" x14ac:dyDescent="0.6"/>
    <row r="34" ht="20.100000000000001" customHeight="1" x14ac:dyDescent="0.6"/>
    <row r="35" ht="20.100000000000001" customHeight="1" x14ac:dyDescent="0.6"/>
    <row r="36" ht="20.100000000000001" customHeight="1" x14ac:dyDescent="0.6"/>
    <row r="37" ht="20.100000000000001" customHeight="1" x14ac:dyDescent="0.6"/>
    <row r="38" ht="20.100000000000001" customHeight="1" x14ac:dyDescent="0.6"/>
    <row r="39" ht="20.100000000000001" customHeight="1" x14ac:dyDescent="0.6"/>
    <row r="40" ht="20.100000000000001" customHeight="1" x14ac:dyDescent="0.6"/>
    <row r="41" ht="20.100000000000001" customHeight="1" x14ac:dyDescent="0.6"/>
    <row r="42" ht="20.100000000000001" customHeight="1" x14ac:dyDescent="0.6"/>
    <row r="43" ht="20.100000000000001" customHeight="1" x14ac:dyDescent="0.6"/>
    <row r="44" ht="20.100000000000001" customHeight="1" x14ac:dyDescent="0.6"/>
    <row r="45" ht="20.100000000000001" customHeight="1" x14ac:dyDescent="0.6"/>
    <row r="46" ht="20.100000000000001" customHeight="1" x14ac:dyDescent="0.6"/>
    <row r="47" ht="20.100000000000001" customHeight="1" x14ac:dyDescent="0.6"/>
    <row r="48" ht="20.100000000000001" customHeight="1" x14ac:dyDescent="0.6"/>
    <row r="49" ht="20.100000000000001" customHeight="1" x14ac:dyDescent="0.6"/>
    <row r="50" ht="20.100000000000001" customHeight="1" x14ac:dyDescent="0.6"/>
    <row r="51" ht="20.100000000000001" customHeight="1" x14ac:dyDescent="0.6"/>
    <row r="52" ht="20.100000000000001" customHeight="1" x14ac:dyDescent="0.6"/>
    <row r="53" ht="20.100000000000001" customHeight="1" x14ac:dyDescent="0.6"/>
    <row r="54" ht="20.100000000000001" customHeight="1" x14ac:dyDescent="0.6"/>
    <row r="55" ht="20.100000000000001" customHeight="1" x14ac:dyDescent="0.6"/>
    <row r="56" ht="20.100000000000001" customHeight="1" x14ac:dyDescent="0.6"/>
    <row r="57" ht="20.100000000000001" customHeight="1" x14ac:dyDescent="0.6"/>
    <row r="58" ht="20.100000000000001" customHeight="1" x14ac:dyDescent="0.6"/>
    <row r="59" ht="20.100000000000001" customHeight="1" x14ac:dyDescent="0.6"/>
    <row r="60" ht="20.100000000000001" customHeight="1" x14ac:dyDescent="0.6"/>
    <row r="61" ht="20.100000000000001" customHeight="1" x14ac:dyDescent="0.6"/>
    <row r="62" ht="20.100000000000001" customHeight="1" x14ac:dyDescent="0.6"/>
    <row r="63" ht="20.100000000000001" customHeight="1" x14ac:dyDescent="0.6"/>
    <row r="64" ht="20.100000000000001" customHeight="1" x14ac:dyDescent="0.6"/>
    <row r="65" ht="20.100000000000001" customHeight="1" x14ac:dyDescent="0.6"/>
    <row r="66" ht="20.100000000000001" customHeight="1" x14ac:dyDescent="0.6"/>
    <row r="67" ht="20.100000000000001" customHeight="1" x14ac:dyDescent="0.6"/>
    <row r="68" ht="20.100000000000001" customHeight="1" x14ac:dyDescent="0.6"/>
    <row r="69" ht="20.100000000000001" customHeight="1" x14ac:dyDescent="0.6"/>
    <row r="70" ht="20.100000000000001" customHeight="1" x14ac:dyDescent="0.6"/>
    <row r="71" ht="20.100000000000001" customHeight="1" x14ac:dyDescent="0.6"/>
    <row r="72" ht="20.100000000000001" customHeight="1" x14ac:dyDescent="0.6"/>
    <row r="73" ht="20.100000000000001" customHeight="1" x14ac:dyDescent="0.6"/>
    <row r="74" ht="20.100000000000001" customHeight="1" x14ac:dyDescent="0.6"/>
    <row r="75" ht="20.100000000000001" customHeight="1" x14ac:dyDescent="0.6"/>
    <row r="76" ht="20.100000000000001" customHeight="1" x14ac:dyDescent="0.6"/>
    <row r="77" ht="20.100000000000001" customHeight="1" x14ac:dyDescent="0.6"/>
    <row r="78" ht="20.100000000000001" customHeight="1" x14ac:dyDescent="0.6"/>
    <row r="79" ht="20.100000000000001" customHeight="1" x14ac:dyDescent="0.6"/>
    <row r="80" ht="20.100000000000001" customHeight="1" x14ac:dyDescent="0.6"/>
    <row r="81" ht="20.100000000000001" customHeight="1" x14ac:dyDescent="0.6"/>
    <row r="82" ht="20.100000000000001" customHeight="1" x14ac:dyDescent="0.6"/>
    <row r="83" ht="20.100000000000001" customHeight="1" x14ac:dyDescent="0.6"/>
    <row r="84" ht="20.100000000000001" customHeight="1" x14ac:dyDescent="0.6"/>
    <row r="85" ht="20.100000000000001" customHeight="1" x14ac:dyDescent="0.6"/>
    <row r="86" ht="20.100000000000001" customHeight="1" x14ac:dyDescent="0.6"/>
    <row r="87" ht="20.100000000000001" customHeight="1" x14ac:dyDescent="0.6"/>
    <row r="88" ht="20.100000000000001" customHeight="1" x14ac:dyDescent="0.6"/>
  </sheetData>
  <mergeCells count="123">
    <mergeCell ref="A7:C7"/>
    <mergeCell ref="E7:G7"/>
    <mergeCell ref="H7:K7"/>
    <mergeCell ref="N7:Q7"/>
    <mergeCell ref="A8:C8"/>
    <mergeCell ref="E8:F8"/>
    <mergeCell ref="H8:K8"/>
    <mergeCell ref="N8:Q8"/>
    <mergeCell ref="A6:G6"/>
    <mergeCell ref="H6:K6"/>
    <mergeCell ref="N6:Q6"/>
    <mergeCell ref="J5:Q5"/>
    <mergeCell ref="A1:AB1"/>
    <mergeCell ref="A2:AB2"/>
    <mergeCell ref="B3:AB3"/>
    <mergeCell ref="A11:C11"/>
    <mergeCell ref="E11:G11"/>
    <mergeCell ref="H11:K11"/>
    <mergeCell ref="N11:Q11"/>
    <mergeCell ref="A12:C12"/>
    <mergeCell ref="E12:G12"/>
    <mergeCell ref="H12:K12"/>
    <mergeCell ref="N12:Q12"/>
    <mergeCell ref="A9:C9"/>
    <mergeCell ref="E9:G9"/>
    <mergeCell ref="H9:K9"/>
    <mergeCell ref="N9:Q9"/>
    <mergeCell ref="A10:C10"/>
    <mergeCell ref="E10:G10"/>
    <mergeCell ref="H10:K10"/>
    <mergeCell ref="N10:Q10"/>
    <mergeCell ref="U5:AB5"/>
    <mergeCell ref="Y6:AB6"/>
    <mergeCell ref="Y7:AB7"/>
    <mergeCell ref="Y8:AB8"/>
    <mergeCell ref="A16:D16"/>
    <mergeCell ref="F16:J16"/>
    <mergeCell ref="K16:L16"/>
    <mergeCell ref="M16:N16"/>
    <mergeCell ref="O16:Q16"/>
    <mergeCell ref="A13:G13"/>
    <mergeCell ref="H13:K13"/>
    <mergeCell ref="N13:Q13"/>
    <mergeCell ref="A14:C14"/>
    <mergeCell ref="E14:F14"/>
    <mergeCell ref="H14:K14"/>
    <mergeCell ref="N14:Q14"/>
    <mergeCell ref="A17:D17"/>
    <mergeCell ref="F17:J17"/>
    <mergeCell ref="K17:L17"/>
    <mergeCell ref="M17:N17"/>
    <mergeCell ref="O17:Q17"/>
    <mergeCell ref="A18:D18"/>
    <mergeCell ref="F18:J18"/>
    <mergeCell ref="K18:L18"/>
    <mergeCell ref="M18:N18"/>
    <mergeCell ref="O18:Q18"/>
    <mergeCell ref="A19:D19"/>
    <mergeCell ref="F19:J19"/>
    <mergeCell ref="K19:L19"/>
    <mergeCell ref="M19:N19"/>
    <mergeCell ref="O19:Q19"/>
    <mergeCell ref="A20:D20"/>
    <mergeCell ref="F20:J20"/>
    <mergeCell ref="K20:L20"/>
    <mergeCell ref="M20:N20"/>
    <mergeCell ref="O20:Q20"/>
    <mergeCell ref="A21:D21"/>
    <mergeCell ref="F21:J21"/>
    <mergeCell ref="K21:L21"/>
    <mergeCell ref="M21:N21"/>
    <mergeCell ref="O21:Q21"/>
    <mergeCell ref="A22:D22"/>
    <mergeCell ref="F22:J22"/>
    <mergeCell ref="K22:L22"/>
    <mergeCell ref="M22:N22"/>
    <mergeCell ref="O22:Q22"/>
    <mergeCell ref="A26:Q26"/>
    <mergeCell ref="A24:D24"/>
    <mergeCell ref="F24:I24"/>
    <mergeCell ref="K24:L24"/>
    <mergeCell ref="M24:N24"/>
    <mergeCell ref="O24:Q24"/>
    <mergeCell ref="A23:D23"/>
    <mergeCell ref="F23:J23"/>
    <mergeCell ref="K23:L23"/>
    <mergeCell ref="M23:N23"/>
    <mergeCell ref="O23:Q23"/>
    <mergeCell ref="Y9:AB9"/>
    <mergeCell ref="Y10:AB10"/>
    <mergeCell ref="Y11:AB11"/>
    <mergeCell ref="V22:W22"/>
    <mergeCell ref="X22:Y22"/>
    <mergeCell ref="Z22:AB22"/>
    <mergeCell ref="V18:W18"/>
    <mergeCell ref="X18:Y18"/>
    <mergeCell ref="Z18:AB18"/>
    <mergeCell ref="V19:W19"/>
    <mergeCell ref="Y12:AB12"/>
    <mergeCell ref="Y13:AB13"/>
    <mergeCell ref="Y14:AB14"/>
    <mergeCell ref="X23:Y23"/>
    <mergeCell ref="Z23:AB23"/>
    <mergeCell ref="V24:W24"/>
    <mergeCell ref="X24:Y24"/>
    <mergeCell ref="Z24:AB24"/>
    <mergeCell ref="J15:Q15"/>
    <mergeCell ref="U15:AB15"/>
    <mergeCell ref="X19:Y19"/>
    <mergeCell ref="Z19:AB19"/>
    <mergeCell ref="V20:W20"/>
    <mergeCell ref="X20:Y20"/>
    <mergeCell ref="Z20:AB20"/>
    <mergeCell ref="V21:W21"/>
    <mergeCell ref="X21:Y21"/>
    <mergeCell ref="Z21:AB21"/>
    <mergeCell ref="V16:W16"/>
    <mergeCell ref="X16:Y16"/>
    <mergeCell ref="Z16:AB16"/>
    <mergeCell ref="V17:W17"/>
    <mergeCell ref="X17:Y17"/>
    <mergeCell ref="Z17:AB17"/>
    <mergeCell ref="V23:W23"/>
  </mergeCells>
  <pageMargins left="0.82677165354330717" right="0.19685039370078741" top="0.78740157480314965" bottom="0.19685039370078741" header="0.47244094488188981" footer="0.47244094488188981"/>
  <pageSetup paperSize="9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view="pageBreakPreview" topLeftCell="A70" zoomScale="90" zoomScaleNormal="100" zoomScaleSheetLayoutView="90" workbookViewId="0">
      <selection activeCell="B87" sqref="B87"/>
    </sheetView>
  </sheetViews>
  <sheetFormatPr defaultRowHeight="24.75" x14ac:dyDescent="0.6"/>
  <cols>
    <col min="1" max="1" width="11.75" style="68" customWidth="1"/>
    <col min="2" max="2" width="22.25" style="68" customWidth="1"/>
    <col min="3" max="3" width="25.875" style="68" customWidth="1"/>
    <col min="4" max="4" width="13" style="68" customWidth="1"/>
    <col min="5" max="5" width="11.375" style="68" customWidth="1"/>
    <col min="6" max="6" width="15" style="68" customWidth="1"/>
    <col min="7" max="8" width="13" style="68" customWidth="1"/>
    <col min="9" max="9" width="9" style="68"/>
    <col min="10" max="10" width="13.625" style="68" bestFit="1" customWidth="1"/>
    <col min="11" max="16384" width="9" style="68"/>
  </cols>
  <sheetData>
    <row r="1" spans="1:8" ht="27" x14ac:dyDescent="0.65">
      <c r="A1" s="382" t="str">
        <f>+[2]งบแสดงฐานะการเงิน!A1</f>
        <v>เทศบาลตำบลชุมพร</v>
      </c>
      <c r="B1" s="382"/>
      <c r="C1" s="382"/>
      <c r="D1" s="382"/>
      <c r="E1" s="382"/>
      <c r="F1" s="382"/>
      <c r="G1" s="382"/>
      <c r="H1" s="382"/>
    </row>
    <row r="2" spans="1:8" ht="27" x14ac:dyDescent="0.65">
      <c r="A2" s="382" t="s">
        <v>43</v>
      </c>
      <c r="B2" s="382"/>
      <c r="C2" s="382"/>
      <c r="D2" s="382"/>
      <c r="E2" s="382"/>
      <c r="F2" s="382"/>
      <c r="G2" s="382"/>
      <c r="H2" s="382"/>
    </row>
    <row r="3" spans="1:8" ht="27" x14ac:dyDescent="0.65">
      <c r="A3" s="382" t="str">
        <f>+'[2]หมายเหตุ 3,4,5,6'!A3:E3</f>
        <v>สำหรับปี สิ้นสุดวันที่ 30 กันยายน 2561</v>
      </c>
      <c r="B3" s="382"/>
      <c r="C3" s="382"/>
      <c r="D3" s="382"/>
      <c r="E3" s="382"/>
      <c r="F3" s="382"/>
      <c r="G3" s="382"/>
      <c r="H3" s="382"/>
    </row>
    <row r="4" spans="1:8" x14ac:dyDescent="0.6">
      <c r="A4" s="78" t="s">
        <v>178</v>
      </c>
    </row>
    <row r="5" spans="1:8" x14ac:dyDescent="0.6">
      <c r="A5" s="78" t="s">
        <v>27</v>
      </c>
    </row>
    <row r="6" spans="1:8" s="74" customFormat="1" ht="42" customHeight="1" x14ac:dyDescent="0.6">
      <c r="A6" s="75" t="s">
        <v>112</v>
      </c>
      <c r="B6" s="75" t="s">
        <v>111</v>
      </c>
      <c r="C6" s="75" t="s">
        <v>110</v>
      </c>
      <c r="D6" s="77" t="s">
        <v>177</v>
      </c>
      <c r="E6" s="76" t="s">
        <v>176</v>
      </c>
      <c r="F6" s="75" t="s">
        <v>175</v>
      </c>
      <c r="G6" s="75" t="s">
        <v>174</v>
      </c>
      <c r="H6" s="75" t="s">
        <v>173</v>
      </c>
    </row>
    <row r="7" spans="1:8" s="79" customFormat="1" ht="30" customHeight="1" x14ac:dyDescent="0.2">
      <c r="A7" s="87" t="s">
        <v>179</v>
      </c>
      <c r="B7" s="88" t="s">
        <v>181</v>
      </c>
      <c r="C7" s="89"/>
      <c r="D7" s="90">
        <v>10580</v>
      </c>
      <c r="E7" s="90"/>
      <c r="F7" s="90">
        <v>10580</v>
      </c>
      <c r="G7" s="90"/>
      <c r="H7" s="90">
        <f>SUM(D7-F7)</f>
        <v>0</v>
      </c>
    </row>
    <row r="8" spans="1:8" s="80" customFormat="1" ht="30" customHeight="1" x14ac:dyDescent="0.2">
      <c r="A8" s="91" t="s">
        <v>179</v>
      </c>
      <c r="B8" s="92" t="s">
        <v>180</v>
      </c>
      <c r="C8" s="93"/>
      <c r="D8" s="94">
        <v>6900</v>
      </c>
      <c r="E8" s="94"/>
      <c r="F8" s="94">
        <v>6900</v>
      </c>
      <c r="G8" s="94"/>
      <c r="H8" s="94">
        <f>SUM(D8-F8)</f>
        <v>0</v>
      </c>
    </row>
    <row r="9" spans="1:8" s="80" customFormat="1" ht="30" customHeight="1" x14ac:dyDescent="0.2">
      <c r="A9" s="95" t="s">
        <v>76</v>
      </c>
      <c r="B9" s="96" t="s">
        <v>184</v>
      </c>
      <c r="C9" s="93" t="s">
        <v>186</v>
      </c>
      <c r="D9" s="94">
        <v>22000</v>
      </c>
      <c r="E9" s="94"/>
      <c r="F9" s="94">
        <v>22000</v>
      </c>
      <c r="G9" s="94"/>
      <c r="H9" s="94">
        <f t="shared" ref="H9:H37" si="0">SUM(D9-F9)</f>
        <v>0</v>
      </c>
    </row>
    <row r="10" spans="1:8" s="80" customFormat="1" ht="30" customHeight="1" x14ac:dyDescent="0.2">
      <c r="A10" s="95" t="s">
        <v>76</v>
      </c>
      <c r="B10" s="96" t="s">
        <v>184</v>
      </c>
      <c r="C10" s="93" t="s">
        <v>187</v>
      </c>
      <c r="D10" s="94">
        <v>37600</v>
      </c>
      <c r="E10" s="94"/>
      <c r="F10" s="94">
        <v>37500</v>
      </c>
      <c r="G10" s="94"/>
      <c r="H10" s="94">
        <f t="shared" si="0"/>
        <v>100</v>
      </c>
    </row>
    <row r="11" spans="1:8" s="80" customFormat="1" ht="30" customHeight="1" x14ac:dyDescent="0.2">
      <c r="A11" s="95" t="s">
        <v>76</v>
      </c>
      <c r="B11" s="96" t="s">
        <v>184</v>
      </c>
      <c r="C11" s="93" t="s">
        <v>188</v>
      </c>
      <c r="D11" s="94">
        <v>24500</v>
      </c>
      <c r="E11" s="94"/>
      <c r="F11" s="94">
        <v>24500</v>
      </c>
      <c r="G11" s="94"/>
      <c r="H11" s="94">
        <f t="shared" si="0"/>
        <v>0</v>
      </c>
    </row>
    <row r="12" spans="1:8" s="80" customFormat="1" ht="30" customHeight="1" x14ac:dyDescent="0.2">
      <c r="A12" s="95" t="s">
        <v>76</v>
      </c>
      <c r="B12" s="96" t="s">
        <v>184</v>
      </c>
      <c r="C12" s="93" t="s">
        <v>189</v>
      </c>
      <c r="D12" s="94">
        <v>50700</v>
      </c>
      <c r="E12" s="94"/>
      <c r="F12" s="94">
        <v>50500</v>
      </c>
      <c r="G12" s="94"/>
      <c r="H12" s="94">
        <f t="shared" si="0"/>
        <v>200</v>
      </c>
    </row>
    <row r="13" spans="1:8" s="80" customFormat="1" ht="30" customHeight="1" x14ac:dyDescent="0.2">
      <c r="A13" s="95" t="s">
        <v>76</v>
      </c>
      <c r="B13" s="96" t="s">
        <v>184</v>
      </c>
      <c r="C13" s="93" t="s">
        <v>190</v>
      </c>
      <c r="D13" s="94">
        <v>3000</v>
      </c>
      <c r="E13" s="94"/>
      <c r="F13" s="94">
        <v>3000</v>
      </c>
      <c r="G13" s="94"/>
      <c r="H13" s="94">
        <f t="shared" si="0"/>
        <v>0</v>
      </c>
    </row>
    <row r="14" spans="1:8" s="80" customFormat="1" ht="30" customHeight="1" x14ac:dyDescent="0.2">
      <c r="A14" s="95" t="s">
        <v>76</v>
      </c>
      <c r="B14" s="96" t="s">
        <v>184</v>
      </c>
      <c r="C14" s="93" t="s">
        <v>191</v>
      </c>
      <c r="D14" s="94">
        <v>53700</v>
      </c>
      <c r="E14" s="94"/>
      <c r="F14" s="94">
        <v>53500</v>
      </c>
      <c r="G14" s="94"/>
      <c r="H14" s="94">
        <f t="shared" si="0"/>
        <v>200</v>
      </c>
    </row>
    <row r="15" spans="1:8" s="80" customFormat="1" ht="30" customHeight="1" x14ac:dyDescent="0.2">
      <c r="A15" s="95" t="s">
        <v>76</v>
      </c>
      <c r="B15" s="96" t="s">
        <v>184</v>
      </c>
      <c r="C15" s="93" t="s">
        <v>192</v>
      </c>
      <c r="D15" s="94">
        <v>40000</v>
      </c>
      <c r="E15" s="94"/>
      <c r="F15" s="94">
        <v>39500</v>
      </c>
      <c r="G15" s="94"/>
      <c r="H15" s="94">
        <f t="shared" si="0"/>
        <v>500</v>
      </c>
    </row>
    <row r="16" spans="1:8" s="80" customFormat="1" ht="30" customHeight="1" x14ac:dyDescent="0.2">
      <c r="A16" s="95" t="s">
        <v>76</v>
      </c>
      <c r="B16" s="96" t="s">
        <v>184</v>
      </c>
      <c r="C16" s="93" t="s">
        <v>193</v>
      </c>
      <c r="D16" s="94">
        <v>89700</v>
      </c>
      <c r="E16" s="94"/>
      <c r="F16" s="94">
        <v>89000</v>
      </c>
      <c r="G16" s="94"/>
      <c r="H16" s="94">
        <f t="shared" si="0"/>
        <v>700</v>
      </c>
    </row>
    <row r="17" spans="1:8" s="80" customFormat="1" ht="30" customHeight="1" x14ac:dyDescent="0.2">
      <c r="A17" s="95" t="s">
        <v>76</v>
      </c>
      <c r="B17" s="96" t="s">
        <v>184</v>
      </c>
      <c r="C17" s="93" t="s">
        <v>194</v>
      </c>
      <c r="D17" s="94">
        <v>45800</v>
      </c>
      <c r="E17" s="94"/>
      <c r="F17" s="94">
        <v>45500</v>
      </c>
      <c r="G17" s="94"/>
      <c r="H17" s="94">
        <f t="shared" si="0"/>
        <v>300</v>
      </c>
    </row>
    <row r="18" spans="1:8" x14ac:dyDescent="0.6">
      <c r="A18" s="78" t="s">
        <v>244</v>
      </c>
    </row>
    <row r="19" spans="1:8" x14ac:dyDescent="0.6">
      <c r="A19" s="78" t="s">
        <v>27</v>
      </c>
    </row>
    <row r="20" spans="1:8" s="74" customFormat="1" ht="42" customHeight="1" x14ac:dyDescent="0.6">
      <c r="A20" s="75" t="s">
        <v>112</v>
      </c>
      <c r="B20" s="75" t="s">
        <v>111</v>
      </c>
      <c r="C20" s="75" t="s">
        <v>110</v>
      </c>
      <c r="D20" s="77" t="s">
        <v>177</v>
      </c>
      <c r="E20" s="76" t="s">
        <v>176</v>
      </c>
      <c r="F20" s="75" t="s">
        <v>175</v>
      </c>
      <c r="G20" s="75" t="s">
        <v>174</v>
      </c>
      <c r="H20" s="75" t="s">
        <v>173</v>
      </c>
    </row>
    <row r="21" spans="1:8" s="80" customFormat="1" ht="30" customHeight="1" x14ac:dyDescent="0.2">
      <c r="A21" s="95" t="s">
        <v>76</v>
      </c>
      <c r="B21" s="96" t="s">
        <v>184</v>
      </c>
      <c r="C21" s="93" t="s">
        <v>195</v>
      </c>
      <c r="D21" s="94">
        <v>25700</v>
      </c>
      <c r="E21" s="94"/>
      <c r="F21" s="94">
        <v>25500</v>
      </c>
      <c r="G21" s="94"/>
      <c r="H21" s="94">
        <f t="shared" si="0"/>
        <v>200</v>
      </c>
    </row>
    <row r="22" spans="1:8" s="80" customFormat="1" ht="30" customHeight="1" x14ac:dyDescent="0.2">
      <c r="A22" s="95" t="s">
        <v>76</v>
      </c>
      <c r="B22" s="96" t="s">
        <v>184</v>
      </c>
      <c r="C22" s="93" t="s">
        <v>196</v>
      </c>
      <c r="D22" s="94">
        <v>15000</v>
      </c>
      <c r="E22" s="94"/>
      <c r="F22" s="94">
        <v>15000</v>
      </c>
      <c r="G22" s="94"/>
      <c r="H22" s="94">
        <f t="shared" si="0"/>
        <v>0</v>
      </c>
    </row>
    <row r="23" spans="1:8" s="80" customFormat="1" ht="30" customHeight="1" x14ac:dyDescent="0.2">
      <c r="A23" s="95" t="s">
        <v>76</v>
      </c>
      <c r="B23" s="96" t="s">
        <v>184</v>
      </c>
      <c r="C23" s="93" t="s">
        <v>197</v>
      </c>
      <c r="D23" s="94">
        <v>41000</v>
      </c>
      <c r="E23" s="94"/>
      <c r="F23" s="94">
        <v>40500</v>
      </c>
      <c r="G23" s="94"/>
      <c r="H23" s="94">
        <f t="shared" si="0"/>
        <v>500</v>
      </c>
    </row>
    <row r="24" spans="1:8" s="80" customFormat="1" ht="30" customHeight="1" x14ac:dyDescent="0.2">
      <c r="A24" s="95" t="s">
        <v>76</v>
      </c>
      <c r="B24" s="96" t="s">
        <v>184</v>
      </c>
      <c r="C24" s="93" t="s">
        <v>198</v>
      </c>
      <c r="D24" s="94">
        <v>6500</v>
      </c>
      <c r="E24" s="94"/>
      <c r="F24" s="94">
        <v>6500</v>
      </c>
      <c r="G24" s="94"/>
      <c r="H24" s="94">
        <f t="shared" si="0"/>
        <v>0</v>
      </c>
    </row>
    <row r="25" spans="1:8" s="80" customFormat="1" ht="30" customHeight="1" x14ac:dyDescent="0.2">
      <c r="A25" s="95" t="s">
        <v>76</v>
      </c>
      <c r="B25" s="96" t="s">
        <v>184</v>
      </c>
      <c r="C25" s="93" t="s">
        <v>199</v>
      </c>
      <c r="D25" s="94">
        <v>69000</v>
      </c>
      <c r="E25" s="94"/>
      <c r="F25" s="94">
        <v>68500</v>
      </c>
      <c r="G25" s="94"/>
      <c r="H25" s="94">
        <f t="shared" si="0"/>
        <v>500</v>
      </c>
    </row>
    <row r="26" spans="1:8" s="80" customFormat="1" ht="30" customHeight="1" x14ac:dyDescent="0.2">
      <c r="A26" s="95" t="s">
        <v>76</v>
      </c>
      <c r="B26" s="96" t="s">
        <v>184</v>
      </c>
      <c r="C26" s="93" t="s">
        <v>200</v>
      </c>
      <c r="D26" s="94">
        <v>81500</v>
      </c>
      <c r="E26" s="94"/>
      <c r="F26" s="94">
        <v>81000</v>
      </c>
      <c r="G26" s="94"/>
      <c r="H26" s="94">
        <f t="shared" si="0"/>
        <v>500</v>
      </c>
    </row>
    <row r="27" spans="1:8" s="80" customFormat="1" ht="30" customHeight="1" x14ac:dyDescent="0.2">
      <c r="A27" s="95" t="s">
        <v>76</v>
      </c>
      <c r="B27" s="96" t="s">
        <v>184</v>
      </c>
      <c r="C27" s="93" t="s">
        <v>201</v>
      </c>
      <c r="D27" s="94">
        <v>4400</v>
      </c>
      <c r="E27" s="94"/>
      <c r="F27" s="94">
        <v>4400</v>
      </c>
      <c r="G27" s="94"/>
      <c r="H27" s="94">
        <f t="shared" si="0"/>
        <v>0</v>
      </c>
    </row>
    <row r="28" spans="1:8" s="80" customFormat="1" ht="30" customHeight="1" x14ac:dyDescent="0.2">
      <c r="A28" s="95" t="s">
        <v>76</v>
      </c>
      <c r="B28" s="96" t="s">
        <v>184</v>
      </c>
      <c r="C28" s="93" t="s">
        <v>202</v>
      </c>
      <c r="D28" s="94">
        <v>7800</v>
      </c>
      <c r="E28" s="94"/>
      <c r="F28" s="94">
        <v>7800</v>
      </c>
      <c r="G28" s="94"/>
      <c r="H28" s="94">
        <f t="shared" si="0"/>
        <v>0</v>
      </c>
    </row>
    <row r="29" spans="1:8" s="80" customFormat="1" ht="30" customHeight="1" x14ac:dyDescent="0.2">
      <c r="A29" s="95" t="s">
        <v>76</v>
      </c>
      <c r="B29" s="96" t="s">
        <v>184</v>
      </c>
      <c r="C29" s="93" t="s">
        <v>203</v>
      </c>
      <c r="D29" s="94">
        <v>1800</v>
      </c>
      <c r="E29" s="94"/>
      <c r="F29" s="94">
        <v>500</v>
      </c>
      <c r="G29" s="94"/>
      <c r="H29" s="94">
        <f t="shared" si="0"/>
        <v>1300</v>
      </c>
    </row>
    <row r="30" spans="1:8" s="80" customFormat="1" ht="30" customHeight="1" x14ac:dyDescent="0.2">
      <c r="A30" s="95" t="s">
        <v>76</v>
      </c>
      <c r="B30" s="96" t="s">
        <v>184</v>
      </c>
      <c r="C30" s="93" t="s">
        <v>204</v>
      </c>
      <c r="D30" s="94">
        <v>44900</v>
      </c>
      <c r="E30" s="94"/>
      <c r="F30" s="94">
        <v>44500</v>
      </c>
      <c r="G30" s="94"/>
      <c r="H30" s="94">
        <f t="shared" si="0"/>
        <v>400</v>
      </c>
    </row>
    <row r="31" spans="1:8" s="80" customFormat="1" ht="30" customHeight="1" x14ac:dyDescent="0.2">
      <c r="A31" s="95" t="s">
        <v>76</v>
      </c>
      <c r="B31" s="96" t="s">
        <v>184</v>
      </c>
      <c r="C31" s="93" t="s">
        <v>205</v>
      </c>
      <c r="D31" s="94">
        <v>8300</v>
      </c>
      <c r="E31" s="94"/>
      <c r="F31" s="94">
        <v>8300</v>
      </c>
      <c r="G31" s="94"/>
      <c r="H31" s="94">
        <f t="shared" si="0"/>
        <v>0</v>
      </c>
    </row>
    <row r="32" spans="1:8" x14ac:dyDescent="0.6">
      <c r="A32" s="78" t="s">
        <v>244</v>
      </c>
    </row>
    <row r="33" spans="1:8" x14ac:dyDescent="0.6">
      <c r="A33" s="78" t="s">
        <v>27</v>
      </c>
    </row>
    <row r="34" spans="1:8" s="74" customFormat="1" ht="42" customHeight="1" x14ac:dyDescent="0.6">
      <c r="A34" s="75" t="s">
        <v>112</v>
      </c>
      <c r="B34" s="75" t="s">
        <v>111</v>
      </c>
      <c r="C34" s="75" t="s">
        <v>110</v>
      </c>
      <c r="D34" s="77" t="s">
        <v>177</v>
      </c>
      <c r="E34" s="76" t="s">
        <v>176</v>
      </c>
      <c r="F34" s="75" t="s">
        <v>175</v>
      </c>
      <c r="G34" s="75" t="s">
        <v>174</v>
      </c>
      <c r="H34" s="75" t="s">
        <v>173</v>
      </c>
    </row>
    <row r="35" spans="1:8" s="80" customFormat="1" ht="30" customHeight="1" x14ac:dyDescent="0.2">
      <c r="A35" s="95" t="s">
        <v>76</v>
      </c>
      <c r="B35" s="96" t="s">
        <v>184</v>
      </c>
      <c r="C35" s="93" t="s">
        <v>206</v>
      </c>
      <c r="D35" s="94">
        <v>45000</v>
      </c>
      <c r="E35" s="94"/>
      <c r="F35" s="94">
        <v>44500</v>
      </c>
      <c r="G35" s="94"/>
      <c r="H35" s="94">
        <f t="shared" si="0"/>
        <v>500</v>
      </c>
    </row>
    <row r="36" spans="1:8" s="80" customFormat="1" ht="30" customHeight="1" x14ac:dyDescent="0.2">
      <c r="A36" s="95" t="s">
        <v>76</v>
      </c>
      <c r="B36" s="96" t="s">
        <v>184</v>
      </c>
      <c r="C36" s="93" t="s">
        <v>207</v>
      </c>
      <c r="D36" s="94">
        <v>49000</v>
      </c>
      <c r="E36" s="94"/>
      <c r="F36" s="94">
        <v>48500</v>
      </c>
      <c r="G36" s="94"/>
      <c r="H36" s="94">
        <f t="shared" si="0"/>
        <v>500</v>
      </c>
    </row>
    <row r="37" spans="1:8" s="80" customFormat="1" ht="30" customHeight="1" x14ac:dyDescent="0.2">
      <c r="A37" s="95" t="s">
        <v>76</v>
      </c>
      <c r="B37" s="96" t="s">
        <v>184</v>
      </c>
      <c r="C37" s="93" t="s">
        <v>208</v>
      </c>
      <c r="D37" s="94">
        <v>29700</v>
      </c>
      <c r="E37" s="94"/>
      <c r="F37" s="94">
        <v>29500</v>
      </c>
      <c r="G37" s="94"/>
      <c r="H37" s="94">
        <f t="shared" si="0"/>
        <v>200</v>
      </c>
    </row>
    <row r="38" spans="1:8" s="80" customFormat="1" ht="30" customHeight="1" x14ac:dyDescent="0.2">
      <c r="A38" s="95" t="s">
        <v>76</v>
      </c>
      <c r="B38" s="96" t="s">
        <v>184</v>
      </c>
      <c r="C38" s="93" t="s">
        <v>209</v>
      </c>
      <c r="D38" s="94">
        <v>24000</v>
      </c>
      <c r="E38" s="94"/>
      <c r="F38" s="94">
        <v>24000</v>
      </c>
      <c r="G38" s="94"/>
      <c r="H38" s="94">
        <f t="shared" ref="H38:H43" si="1">SUM(D38-F38)</f>
        <v>0</v>
      </c>
    </row>
    <row r="39" spans="1:8" s="80" customFormat="1" ht="30" customHeight="1" x14ac:dyDescent="0.2">
      <c r="A39" s="95" t="s">
        <v>76</v>
      </c>
      <c r="B39" s="96" t="s">
        <v>184</v>
      </c>
      <c r="C39" s="93" t="s">
        <v>210</v>
      </c>
      <c r="D39" s="94">
        <v>48800</v>
      </c>
      <c r="E39" s="94"/>
      <c r="F39" s="94">
        <v>48500</v>
      </c>
      <c r="G39" s="94"/>
      <c r="H39" s="94">
        <f t="shared" si="1"/>
        <v>300</v>
      </c>
    </row>
    <row r="40" spans="1:8" s="80" customFormat="1" ht="30" customHeight="1" x14ac:dyDescent="0.2">
      <c r="A40" s="95" t="s">
        <v>76</v>
      </c>
      <c r="B40" s="96" t="s">
        <v>184</v>
      </c>
      <c r="C40" s="93" t="s">
        <v>211</v>
      </c>
      <c r="D40" s="94">
        <v>50000</v>
      </c>
      <c r="E40" s="94"/>
      <c r="F40" s="94">
        <v>49500</v>
      </c>
      <c r="G40" s="94"/>
      <c r="H40" s="94">
        <f t="shared" si="1"/>
        <v>500</v>
      </c>
    </row>
    <row r="41" spans="1:8" s="80" customFormat="1" ht="30" customHeight="1" x14ac:dyDescent="0.2">
      <c r="A41" s="95" t="s">
        <v>76</v>
      </c>
      <c r="B41" s="96" t="s">
        <v>184</v>
      </c>
      <c r="C41" s="93" t="s">
        <v>212</v>
      </c>
      <c r="D41" s="94">
        <v>21900</v>
      </c>
      <c r="E41" s="94"/>
      <c r="F41" s="94">
        <v>21700</v>
      </c>
      <c r="G41" s="94"/>
      <c r="H41" s="94">
        <f t="shared" si="1"/>
        <v>200</v>
      </c>
    </row>
    <row r="42" spans="1:8" s="80" customFormat="1" ht="30" customHeight="1" x14ac:dyDescent="0.2">
      <c r="A42" s="95" t="s">
        <v>76</v>
      </c>
      <c r="B42" s="96" t="s">
        <v>184</v>
      </c>
      <c r="C42" s="93" t="s">
        <v>213</v>
      </c>
      <c r="D42" s="94">
        <v>4900</v>
      </c>
      <c r="E42" s="94"/>
      <c r="F42" s="94">
        <v>4900</v>
      </c>
      <c r="G42" s="94"/>
      <c r="H42" s="94">
        <f t="shared" si="1"/>
        <v>0</v>
      </c>
    </row>
    <row r="43" spans="1:8" s="80" customFormat="1" ht="30" customHeight="1" x14ac:dyDescent="0.2">
      <c r="A43" s="95" t="s">
        <v>76</v>
      </c>
      <c r="B43" s="96" t="s">
        <v>184</v>
      </c>
      <c r="C43" s="93" t="s">
        <v>214</v>
      </c>
      <c r="D43" s="94">
        <v>8000</v>
      </c>
      <c r="E43" s="94"/>
      <c r="F43" s="94">
        <v>8000</v>
      </c>
      <c r="G43" s="94"/>
      <c r="H43" s="94">
        <f t="shared" si="1"/>
        <v>0</v>
      </c>
    </row>
    <row r="44" spans="1:8" s="80" customFormat="1" ht="30" customHeight="1" x14ac:dyDescent="0.2">
      <c r="A44" s="95" t="s">
        <v>76</v>
      </c>
      <c r="B44" s="96" t="s">
        <v>184</v>
      </c>
      <c r="C44" s="93" t="s">
        <v>215</v>
      </c>
      <c r="D44" s="94">
        <v>72000</v>
      </c>
      <c r="E44" s="94"/>
      <c r="F44" s="94">
        <v>71500</v>
      </c>
      <c r="G44" s="94"/>
      <c r="H44" s="94">
        <f t="shared" ref="H44:H49" si="2">SUM(D44-F44)</f>
        <v>500</v>
      </c>
    </row>
    <row r="45" spans="1:8" s="80" customFormat="1" ht="30" customHeight="1" x14ac:dyDescent="0.2">
      <c r="A45" s="95" t="s">
        <v>76</v>
      </c>
      <c r="B45" s="96" t="s">
        <v>184</v>
      </c>
      <c r="C45" s="93" t="s">
        <v>216</v>
      </c>
      <c r="D45" s="94">
        <v>12500</v>
      </c>
      <c r="E45" s="94"/>
      <c r="F45" s="94">
        <v>12500</v>
      </c>
      <c r="G45" s="94"/>
      <c r="H45" s="94">
        <f t="shared" si="2"/>
        <v>0</v>
      </c>
    </row>
    <row r="46" spans="1:8" x14ac:dyDescent="0.6">
      <c r="A46" s="78" t="s">
        <v>244</v>
      </c>
    </row>
    <row r="47" spans="1:8" x14ac:dyDescent="0.6">
      <c r="A47" s="78" t="s">
        <v>27</v>
      </c>
    </row>
    <row r="48" spans="1:8" s="74" customFormat="1" ht="42" customHeight="1" x14ac:dyDescent="0.6">
      <c r="A48" s="75" t="s">
        <v>112</v>
      </c>
      <c r="B48" s="75" t="s">
        <v>111</v>
      </c>
      <c r="C48" s="75" t="s">
        <v>110</v>
      </c>
      <c r="D48" s="77" t="s">
        <v>177</v>
      </c>
      <c r="E48" s="76" t="s">
        <v>176</v>
      </c>
      <c r="F48" s="75" t="s">
        <v>175</v>
      </c>
      <c r="G48" s="75" t="s">
        <v>174</v>
      </c>
      <c r="H48" s="75" t="s">
        <v>173</v>
      </c>
    </row>
    <row r="49" spans="1:8" s="80" customFormat="1" ht="30" customHeight="1" x14ac:dyDescent="0.2">
      <c r="A49" s="95" t="s">
        <v>76</v>
      </c>
      <c r="B49" s="96" t="s">
        <v>184</v>
      </c>
      <c r="C49" s="93" t="s">
        <v>217</v>
      </c>
      <c r="D49" s="94">
        <v>69000</v>
      </c>
      <c r="E49" s="94"/>
      <c r="F49" s="94">
        <v>68500</v>
      </c>
      <c r="G49" s="94"/>
      <c r="H49" s="94">
        <f t="shared" si="2"/>
        <v>500</v>
      </c>
    </row>
    <row r="50" spans="1:8" s="80" customFormat="1" ht="30" customHeight="1" x14ac:dyDescent="0.2">
      <c r="A50" s="95" t="s">
        <v>76</v>
      </c>
      <c r="B50" s="96" t="s">
        <v>184</v>
      </c>
      <c r="C50" s="93" t="s">
        <v>218</v>
      </c>
      <c r="D50" s="94">
        <v>25000</v>
      </c>
      <c r="E50" s="94"/>
      <c r="F50" s="94">
        <v>24700</v>
      </c>
      <c r="G50" s="94"/>
      <c r="H50" s="94">
        <f t="shared" ref="H50:H66" si="3">SUM(D50-F50)</f>
        <v>300</v>
      </c>
    </row>
    <row r="51" spans="1:8" s="80" customFormat="1" ht="30" customHeight="1" x14ac:dyDescent="0.2">
      <c r="A51" s="95" t="s">
        <v>76</v>
      </c>
      <c r="B51" s="96" t="s">
        <v>184</v>
      </c>
      <c r="C51" s="93" t="s">
        <v>219</v>
      </c>
      <c r="D51" s="94">
        <v>8000</v>
      </c>
      <c r="E51" s="94"/>
      <c r="F51" s="94">
        <v>8000</v>
      </c>
      <c r="G51" s="94"/>
      <c r="H51" s="94">
        <f t="shared" si="3"/>
        <v>0</v>
      </c>
    </row>
    <row r="52" spans="1:8" s="80" customFormat="1" ht="30" customHeight="1" x14ac:dyDescent="0.2">
      <c r="A52" s="95" t="s">
        <v>76</v>
      </c>
      <c r="B52" s="96" t="s">
        <v>184</v>
      </c>
      <c r="C52" s="93" t="s">
        <v>220</v>
      </c>
      <c r="D52" s="94">
        <v>25000</v>
      </c>
      <c r="E52" s="94"/>
      <c r="F52" s="94">
        <v>25000</v>
      </c>
      <c r="G52" s="94"/>
      <c r="H52" s="94">
        <f t="shared" si="3"/>
        <v>0</v>
      </c>
    </row>
    <row r="53" spans="1:8" s="80" customFormat="1" ht="30" customHeight="1" x14ac:dyDescent="0.2">
      <c r="A53" s="95" t="s">
        <v>76</v>
      </c>
      <c r="B53" s="96" t="s">
        <v>184</v>
      </c>
      <c r="C53" s="93" t="s">
        <v>221</v>
      </c>
      <c r="D53" s="94">
        <v>32000</v>
      </c>
      <c r="E53" s="94"/>
      <c r="F53" s="94">
        <v>31700</v>
      </c>
      <c r="G53" s="94"/>
      <c r="H53" s="94">
        <f t="shared" si="3"/>
        <v>300</v>
      </c>
    </row>
    <row r="54" spans="1:8" s="80" customFormat="1" ht="30" customHeight="1" x14ac:dyDescent="0.2">
      <c r="A54" s="95" t="s">
        <v>76</v>
      </c>
      <c r="B54" s="96" t="s">
        <v>184</v>
      </c>
      <c r="C54" s="93" t="s">
        <v>222</v>
      </c>
      <c r="D54" s="94">
        <v>23300</v>
      </c>
      <c r="E54" s="94"/>
      <c r="F54" s="94">
        <v>0</v>
      </c>
      <c r="G54" s="94"/>
      <c r="H54" s="94">
        <f t="shared" si="3"/>
        <v>23300</v>
      </c>
    </row>
    <row r="55" spans="1:8" s="80" customFormat="1" ht="30" customHeight="1" x14ac:dyDescent="0.2">
      <c r="A55" s="95" t="s">
        <v>76</v>
      </c>
      <c r="B55" s="96" t="s">
        <v>184</v>
      </c>
      <c r="C55" s="93" t="s">
        <v>224</v>
      </c>
      <c r="D55" s="94">
        <v>47900</v>
      </c>
      <c r="E55" s="94"/>
      <c r="F55" s="94">
        <v>47500</v>
      </c>
      <c r="G55" s="94"/>
      <c r="H55" s="94">
        <f t="shared" si="3"/>
        <v>400</v>
      </c>
    </row>
    <row r="56" spans="1:8" s="80" customFormat="1" ht="30" customHeight="1" x14ac:dyDescent="0.2">
      <c r="A56" s="95" t="s">
        <v>76</v>
      </c>
      <c r="B56" s="96" t="s">
        <v>184</v>
      </c>
      <c r="C56" s="93" t="s">
        <v>225</v>
      </c>
      <c r="D56" s="94">
        <v>38500</v>
      </c>
      <c r="E56" s="94"/>
      <c r="F56" s="94">
        <v>38500</v>
      </c>
      <c r="G56" s="94"/>
      <c r="H56" s="94">
        <f t="shared" si="3"/>
        <v>0</v>
      </c>
    </row>
    <row r="57" spans="1:8" s="80" customFormat="1" ht="30" customHeight="1" x14ac:dyDescent="0.2">
      <c r="A57" s="95" t="s">
        <v>76</v>
      </c>
      <c r="B57" s="96" t="s">
        <v>184</v>
      </c>
      <c r="C57" s="93" t="s">
        <v>223</v>
      </c>
      <c r="D57" s="94">
        <v>33500</v>
      </c>
      <c r="E57" s="94"/>
      <c r="F57" s="94">
        <v>33000</v>
      </c>
      <c r="G57" s="94"/>
      <c r="H57" s="94">
        <f t="shared" si="3"/>
        <v>500</v>
      </c>
    </row>
    <row r="58" spans="1:8" s="80" customFormat="1" ht="30" customHeight="1" x14ac:dyDescent="0.2">
      <c r="A58" s="95" t="s">
        <v>76</v>
      </c>
      <c r="B58" s="96" t="s">
        <v>184</v>
      </c>
      <c r="C58" s="93" t="s">
        <v>226</v>
      </c>
      <c r="D58" s="94">
        <v>24300</v>
      </c>
      <c r="E58" s="94"/>
      <c r="F58" s="94">
        <v>24000</v>
      </c>
      <c r="G58" s="94"/>
      <c r="H58" s="94">
        <f t="shared" ref="H58:H65" si="4">SUM(D58-F58)</f>
        <v>300</v>
      </c>
    </row>
    <row r="59" spans="1:8" s="80" customFormat="1" ht="30" customHeight="1" x14ac:dyDescent="0.2">
      <c r="A59" s="95" t="s">
        <v>76</v>
      </c>
      <c r="B59" s="96" t="s">
        <v>184</v>
      </c>
      <c r="C59" s="93" t="s">
        <v>227</v>
      </c>
      <c r="D59" s="94">
        <v>56100</v>
      </c>
      <c r="E59" s="94"/>
      <c r="F59" s="94">
        <v>56000</v>
      </c>
      <c r="G59" s="94"/>
      <c r="H59" s="94">
        <f t="shared" si="4"/>
        <v>100</v>
      </c>
    </row>
    <row r="60" spans="1:8" x14ac:dyDescent="0.6">
      <c r="A60" s="78" t="s">
        <v>244</v>
      </c>
    </row>
    <row r="61" spans="1:8" x14ac:dyDescent="0.6">
      <c r="A61" s="78" t="s">
        <v>27</v>
      </c>
    </row>
    <row r="62" spans="1:8" s="74" customFormat="1" ht="42" customHeight="1" x14ac:dyDescent="0.6">
      <c r="A62" s="75" t="s">
        <v>112</v>
      </c>
      <c r="B62" s="75" t="s">
        <v>111</v>
      </c>
      <c r="C62" s="75" t="s">
        <v>110</v>
      </c>
      <c r="D62" s="77" t="s">
        <v>177</v>
      </c>
      <c r="E62" s="76" t="s">
        <v>176</v>
      </c>
      <c r="F62" s="75" t="s">
        <v>175</v>
      </c>
      <c r="G62" s="75" t="s">
        <v>174</v>
      </c>
      <c r="H62" s="75" t="s">
        <v>173</v>
      </c>
    </row>
    <row r="63" spans="1:8" s="80" customFormat="1" ht="30" customHeight="1" x14ac:dyDescent="0.2">
      <c r="A63" s="95" t="s">
        <v>76</v>
      </c>
      <c r="B63" s="96" t="s">
        <v>184</v>
      </c>
      <c r="C63" s="93" t="s">
        <v>228</v>
      </c>
      <c r="D63" s="94">
        <v>10100</v>
      </c>
      <c r="E63" s="94"/>
      <c r="F63" s="94">
        <v>10000</v>
      </c>
      <c r="G63" s="94"/>
      <c r="H63" s="94">
        <f t="shared" si="4"/>
        <v>100</v>
      </c>
    </row>
    <row r="64" spans="1:8" s="80" customFormat="1" ht="30" customHeight="1" x14ac:dyDescent="0.2">
      <c r="A64" s="95" t="s">
        <v>76</v>
      </c>
      <c r="B64" s="96" t="s">
        <v>184</v>
      </c>
      <c r="C64" s="93" t="s">
        <v>229</v>
      </c>
      <c r="D64" s="94">
        <v>11900</v>
      </c>
      <c r="E64" s="94"/>
      <c r="F64" s="94">
        <v>11900</v>
      </c>
      <c r="G64" s="94"/>
      <c r="H64" s="94">
        <f t="shared" si="4"/>
        <v>0</v>
      </c>
    </row>
    <row r="65" spans="1:10" s="80" customFormat="1" ht="30" customHeight="1" x14ac:dyDescent="0.2">
      <c r="A65" s="95" t="s">
        <v>76</v>
      </c>
      <c r="B65" s="96" t="s">
        <v>184</v>
      </c>
      <c r="C65" s="93" t="s">
        <v>230</v>
      </c>
      <c r="D65" s="94">
        <v>1600</v>
      </c>
      <c r="E65" s="94"/>
      <c r="F65" s="94">
        <v>1600</v>
      </c>
      <c r="G65" s="94"/>
      <c r="H65" s="94">
        <f t="shared" si="4"/>
        <v>0</v>
      </c>
      <c r="J65" s="80">
        <f>SUM(367000+305900+281300+514900)</f>
        <v>1469100</v>
      </c>
    </row>
    <row r="66" spans="1:10" s="80" customFormat="1" ht="30" customHeight="1" x14ac:dyDescent="0.2">
      <c r="A66" s="95" t="s">
        <v>76</v>
      </c>
      <c r="B66" s="96" t="s">
        <v>184</v>
      </c>
      <c r="C66" s="93" t="s">
        <v>231</v>
      </c>
      <c r="D66" s="94">
        <v>10000</v>
      </c>
      <c r="E66" s="94"/>
      <c r="F66" s="94">
        <v>10000</v>
      </c>
      <c r="G66" s="94"/>
      <c r="H66" s="94">
        <f t="shared" si="3"/>
        <v>0</v>
      </c>
    </row>
    <row r="67" spans="1:10" s="80" customFormat="1" ht="30" customHeight="1" x14ac:dyDescent="0.2">
      <c r="A67" s="95" t="s">
        <v>76</v>
      </c>
      <c r="B67" s="96" t="s">
        <v>184</v>
      </c>
      <c r="C67" s="93" t="s">
        <v>232</v>
      </c>
      <c r="D67" s="94">
        <v>5000</v>
      </c>
      <c r="E67" s="94"/>
      <c r="F67" s="94">
        <v>5000</v>
      </c>
      <c r="G67" s="94"/>
      <c r="H67" s="94">
        <f t="shared" ref="H67:H72" si="5">SUM(D67-F67)</f>
        <v>0</v>
      </c>
    </row>
    <row r="68" spans="1:10" s="80" customFormat="1" ht="30" customHeight="1" x14ac:dyDescent="0.2">
      <c r="A68" s="95" t="s">
        <v>76</v>
      </c>
      <c r="B68" s="96" t="s">
        <v>184</v>
      </c>
      <c r="C68" s="93" t="s">
        <v>233</v>
      </c>
      <c r="D68" s="94">
        <v>9200</v>
      </c>
      <c r="E68" s="94"/>
      <c r="F68" s="94">
        <v>9200</v>
      </c>
      <c r="G68" s="94"/>
      <c r="H68" s="94">
        <f t="shared" si="5"/>
        <v>0</v>
      </c>
    </row>
    <row r="69" spans="1:10" s="80" customFormat="1" ht="30" customHeight="1" x14ac:dyDescent="0.2">
      <c r="A69" s="95" t="s">
        <v>76</v>
      </c>
      <c r="B69" s="96" t="s">
        <v>184</v>
      </c>
      <c r="C69" s="93" t="s">
        <v>234</v>
      </c>
      <c r="D69" s="94">
        <v>15000</v>
      </c>
      <c r="E69" s="94"/>
      <c r="F69" s="94">
        <v>15000</v>
      </c>
      <c r="G69" s="94"/>
      <c r="H69" s="94">
        <f t="shared" si="5"/>
        <v>0</v>
      </c>
    </row>
    <row r="70" spans="1:10" s="80" customFormat="1" ht="30" customHeight="1" x14ac:dyDescent="0.2">
      <c r="A70" s="95" t="s">
        <v>76</v>
      </c>
      <c r="B70" s="96" t="s">
        <v>184</v>
      </c>
      <c r="C70" s="93" t="s">
        <v>235</v>
      </c>
      <c r="D70" s="94">
        <v>32000</v>
      </c>
      <c r="E70" s="94"/>
      <c r="F70" s="94">
        <v>31800</v>
      </c>
      <c r="G70" s="94"/>
      <c r="H70" s="94">
        <f t="shared" si="5"/>
        <v>200</v>
      </c>
    </row>
    <row r="71" spans="1:10" s="80" customFormat="1" ht="30" customHeight="1" x14ac:dyDescent="0.2">
      <c r="A71" s="95" t="s">
        <v>76</v>
      </c>
      <c r="B71" s="96" t="s">
        <v>184</v>
      </c>
      <c r="C71" s="93" t="s">
        <v>236</v>
      </c>
      <c r="D71" s="94">
        <v>22000</v>
      </c>
      <c r="E71" s="94"/>
      <c r="F71" s="94">
        <v>21700</v>
      </c>
      <c r="G71" s="94"/>
      <c r="H71" s="94">
        <f t="shared" si="5"/>
        <v>300</v>
      </c>
      <c r="J71" s="97">
        <f>SUM(367000+305900+281300+514900)</f>
        <v>1469100</v>
      </c>
    </row>
    <row r="72" spans="1:10" s="80" customFormat="1" ht="30" customHeight="1" x14ac:dyDescent="0.2">
      <c r="A72" s="95" t="s">
        <v>76</v>
      </c>
      <c r="B72" s="96" t="s">
        <v>184</v>
      </c>
      <c r="C72" s="93" t="s">
        <v>237</v>
      </c>
      <c r="D72" s="94">
        <v>19700</v>
      </c>
      <c r="E72" s="94"/>
      <c r="F72" s="94">
        <v>19700</v>
      </c>
      <c r="G72" s="94"/>
      <c r="H72" s="94">
        <f t="shared" si="5"/>
        <v>0</v>
      </c>
      <c r="J72" s="97"/>
    </row>
    <row r="73" spans="1:10" s="80" customFormat="1" ht="30" customHeight="1" x14ac:dyDescent="0.2">
      <c r="A73" s="95" t="s">
        <v>76</v>
      </c>
      <c r="B73" s="96" t="s">
        <v>184</v>
      </c>
      <c r="C73" s="93" t="s">
        <v>238</v>
      </c>
      <c r="D73" s="94">
        <v>9900</v>
      </c>
      <c r="E73" s="94"/>
      <c r="F73" s="94">
        <v>9900</v>
      </c>
      <c r="G73" s="94"/>
      <c r="H73" s="94">
        <f t="shared" ref="H73:H77" si="6">SUM(D73-F73)</f>
        <v>0</v>
      </c>
      <c r="J73" s="97"/>
    </row>
    <row r="74" spans="1:10" x14ac:dyDescent="0.6">
      <c r="A74" s="78" t="s">
        <v>244</v>
      </c>
    </row>
    <row r="75" spans="1:10" x14ac:dyDescent="0.6">
      <c r="A75" s="78" t="s">
        <v>27</v>
      </c>
    </row>
    <row r="76" spans="1:10" s="74" customFormat="1" ht="42" customHeight="1" x14ac:dyDescent="0.6">
      <c r="A76" s="75" t="s">
        <v>112</v>
      </c>
      <c r="B76" s="75" t="s">
        <v>111</v>
      </c>
      <c r="C76" s="75" t="s">
        <v>110</v>
      </c>
      <c r="D76" s="77" t="s">
        <v>177</v>
      </c>
      <c r="E76" s="76" t="s">
        <v>176</v>
      </c>
      <c r="F76" s="75" t="s">
        <v>175</v>
      </c>
      <c r="G76" s="75" t="s">
        <v>174</v>
      </c>
      <c r="H76" s="75" t="s">
        <v>173</v>
      </c>
    </row>
    <row r="77" spans="1:10" s="80" customFormat="1" ht="30" customHeight="1" x14ac:dyDescent="0.2">
      <c r="A77" s="95" t="s">
        <v>76</v>
      </c>
      <c r="B77" s="96" t="s">
        <v>184</v>
      </c>
      <c r="C77" s="93" t="s">
        <v>239</v>
      </c>
      <c r="D77" s="94">
        <v>26600</v>
      </c>
      <c r="E77" s="94"/>
      <c r="F77" s="94">
        <v>26500</v>
      </c>
      <c r="G77" s="94"/>
      <c r="H77" s="94">
        <f t="shared" si="6"/>
        <v>100</v>
      </c>
      <c r="J77" s="97">
        <f>SUM(367000+305900+281300+514900)</f>
        <v>1469100</v>
      </c>
    </row>
    <row r="78" spans="1:10" ht="25.5" thickBot="1" x14ac:dyDescent="0.65">
      <c r="A78" s="383" t="s">
        <v>30</v>
      </c>
      <c r="B78" s="383"/>
      <c r="C78" s="383"/>
      <c r="D78" s="81">
        <f>SUM(D7:D77)</f>
        <v>1611780</v>
      </c>
      <c r="E78" s="81">
        <f>SUM(E7:E77)</f>
        <v>0</v>
      </c>
      <c r="F78" s="81">
        <f>SUM(F7:F77)</f>
        <v>1577280</v>
      </c>
      <c r="G78" s="81">
        <f>SUM(G7:G77)</f>
        <v>0</v>
      </c>
      <c r="H78" s="81">
        <f>SUM(H7:H77)</f>
        <v>34500</v>
      </c>
      <c r="J78" s="98">
        <f>SUM(F78-F7-F8)</f>
        <v>1559800</v>
      </c>
    </row>
    <row r="79" spans="1:10" ht="25.5" thickTop="1" x14ac:dyDescent="0.6">
      <c r="J79" s="98"/>
    </row>
    <row r="80" spans="1:10" x14ac:dyDescent="0.6">
      <c r="A80" s="78" t="s">
        <v>28</v>
      </c>
      <c r="J80" s="99">
        <v>10580</v>
      </c>
    </row>
    <row r="81" spans="1:10" s="74" customFormat="1" ht="42" customHeight="1" x14ac:dyDescent="0.6">
      <c r="A81" s="75" t="s">
        <v>112</v>
      </c>
      <c r="B81" s="75" t="s">
        <v>111</v>
      </c>
      <c r="C81" s="75" t="s">
        <v>110</v>
      </c>
      <c r="D81" s="77" t="s">
        <v>177</v>
      </c>
      <c r="E81" s="76" t="s">
        <v>176</v>
      </c>
      <c r="F81" s="75" t="s">
        <v>175</v>
      </c>
      <c r="G81" s="75" t="s">
        <v>174</v>
      </c>
      <c r="H81" s="75" t="s">
        <v>173</v>
      </c>
      <c r="J81" s="100">
        <v>6900</v>
      </c>
    </row>
    <row r="82" spans="1:10" s="72" customFormat="1" ht="21" customHeight="1" x14ac:dyDescent="0.6">
      <c r="A82" s="384" t="s">
        <v>182</v>
      </c>
      <c r="B82" s="73" t="s">
        <v>183</v>
      </c>
      <c r="C82" s="386" t="s">
        <v>185</v>
      </c>
      <c r="D82" s="83">
        <v>92200</v>
      </c>
      <c r="E82" s="83"/>
      <c r="F82" s="83">
        <v>92200</v>
      </c>
      <c r="G82" s="83"/>
      <c r="H82" s="83"/>
      <c r="J82" s="101"/>
    </row>
    <row r="83" spans="1:10" x14ac:dyDescent="0.6">
      <c r="A83" s="385"/>
      <c r="B83" s="71"/>
      <c r="C83" s="387"/>
      <c r="D83" s="84"/>
      <c r="E83" s="84"/>
      <c r="F83" s="84"/>
      <c r="G83" s="84"/>
      <c r="H83" s="84"/>
      <c r="J83" s="99">
        <f>SUM(H78-22100)</f>
        <v>12400</v>
      </c>
    </row>
    <row r="84" spans="1:10" ht="12" customHeight="1" x14ac:dyDescent="0.6">
      <c r="A84" s="71"/>
      <c r="B84" s="71"/>
      <c r="C84" s="387"/>
      <c r="D84" s="84"/>
      <c r="E84" s="84"/>
      <c r="F84" s="84"/>
      <c r="G84" s="84"/>
      <c r="H84" s="84"/>
    </row>
    <row r="85" spans="1:10" ht="25.5" thickBot="1" x14ac:dyDescent="0.65">
      <c r="A85" s="383" t="s">
        <v>30</v>
      </c>
      <c r="B85" s="383"/>
      <c r="C85" s="383"/>
      <c r="D85" s="82">
        <f>SUM(D82:D84)</f>
        <v>92200</v>
      </c>
      <c r="E85" s="82">
        <f>SUM(E82:E84)</f>
        <v>0</v>
      </c>
      <c r="F85" s="82">
        <f>SUM(F82:F84)</f>
        <v>92200</v>
      </c>
      <c r="G85" s="82">
        <f>SUM(G82:G84)</f>
        <v>0</v>
      </c>
      <c r="H85" s="82">
        <f>SUM(H82:H84)</f>
        <v>0</v>
      </c>
      <c r="J85" s="68">
        <v>1577280</v>
      </c>
    </row>
    <row r="86" spans="1:10" ht="25.5" thickTop="1" x14ac:dyDescent="0.6">
      <c r="J86" s="69"/>
    </row>
    <row r="87" spans="1:10" x14ac:dyDescent="0.6">
      <c r="J87" s="69"/>
    </row>
    <row r="88" spans="1:10" x14ac:dyDescent="0.6">
      <c r="J88" s="69"/>
    </row>
    <row r="89" spans="1:10" x14ac:dyDescent="0.6">
      <c r="C89" s="85"/>
    </row>
    <row r="90" spans="1:10" x14ac:dyDescent="0.6">
      <c r="C90" s="86"/>
    </row>
    <row r="91" spans="1:10" x14ac:dyDescent="0.6">
      <c r="C91" s="86"/>
      <c r="F91" s="98">
        <v>1597632</v>
      </c>
      <c r="G91" s="70"/>
    </row>
    <row r="92" spans="1:10" x14ac:dyDescent="0.6">
      <c r="C92" s="86"/>
      <c r="F92" s="98">
        <f>SUM(F91-F78)</f>
        <v>20352</v>
      </c>
      <c r="G92" s="70"/>
    </row>
    <row r="93" spans="1:10" x14ac:dyDescent="0.6">
      <c r="F93" s="98"/>
      <c r="G93" s="70"/>
    </row>
    <row r="94" spans="1:10" x14ac:dyDescent="0.6">
      <c r="F94" s="98"/>
      <c r="G94" s="70"/>
    </row>
    <row r="95" spans="1:10" x14ac:dyDescent="0.6">
      <c r="F95" s="98"/>
      <c r="G95" s="70"/>
    </row>
    <row r="97" spans="6:7" x14ac:dyDescent="0.6">
      <c r="G97" s="69"/>
    </row>
    <row r="98" spans="6:7" x14ac:dyDescent="0.6">
      <c r="F98" s="69"/>
    </row>
  </sheetData>
  <mergeCells count="7">
    <mergeCell ref="A2:H2"/>
    <mergeCell ref="A3:H3"/>
    <mergeCell ref="A78:C78"/>
    <mergeCell ref="A1:H1"/>
    <mergeCell ref="A85:C85"/>
    <mergeCell ref="A82:A83"/>
    <mergeCell ref="C82:C84"/>
  </mergeCells>
  <pageMargins left="0.82677165354330717" right="0.19685039370078741" top="0.78740157480314965" bottom="0.19685039370078741" header="0.31496062992125984" footer="0.31496062992125984"/>
  <pageSetup paperSize="9" orientation="landscape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แผ่นงาน</vt:lpstr>
      </vt:variant>
      <vt:variant>
        <vt:i4>12</vt:i4>
      </vt:variant>
      <vt:variant>
        <vt:lpstr>ช่วงที่มีชื่อ</vt:lpstr>
      </vt:variant>
      <vt:variant>
        <vt:i4>13</vt:i4>
      </vt:variant>
    </vt:vector>
  </HeadingPairs>
  <TitlesOfParts>
    <vt:vector size="25" baseType="lpstr">
      <vt:lpstr>งบแสดงฐานะการเงิน</vt:lpstr>
      <vt:lpstr>หมายเหตุ 1 นโยบายฯ</vt:lpstr>
      <vt:lpstr>งบทรัพย์สินหมายเหตุ2</vt:lpstr>
      <vt:lpstr>หมายเหตุ3,4</vt:lpstr>
      <vt:lpstr>หมายเหตุ5,6</vt:lpstr>
      <vt:lpstr>หมายเหตุ7,8</vt:lpstr>
      <vt:lpstr>หมายเหตุ9,10,11</vt:lpstr>
      <vt:lpstr>หมายเหตุ12</vt:lpstr>
      <vt:lpstr>รายละเอียดแนบท้ายเงินสะสม</vt:lpstr>
      <vt:lpstr>หมวดค่าครุภัณฑ์ 61</vt:lpstr>
      <vt:lpstr>ที่ดินและสิ่งก่อสร้าง 61</vt:lpstr>
      <vt:lpstr>Sheet1</vt:lpstr>
      <vt:lpstr>งบทรัพย์สินหมายเหตุ2!Print_Area</vt:lpstr>
      <vt:lpstr>'ที่ดินและสิ่งก่อสร้าง 61'!Print_Area</vt:lpstr>
      <vt:lpstr>รายละเอียดแนบท้ายเงินสะสม!Print_Area</vt:lpstr>
      <vt:lpstr>'หมวดค่าครุภัณฑ์ 61'!Print_Area</vt:lpstr>
      <vt:lpstr>'หมายเหตุ 1 นโยบายฯ'!Print_Area</vt:lpstr>
      <vt:lpstr>งบแสดงฐานะการเงิน!Print_Titles</vt:lpstr>
      <vt:lpstr>รายละเอียดแนบท้ายเงินสะสม!Print_Titles</vt:lpstr>
      <vt:lpstr>'หมายเหตุ 1 นโยบายฯ'!Print_Titles</vt:lpstr>
      <vt:lpstr>หมายเหตุ12!Print_Titles</vt:lpstr>
      <vt:lpstr>'หมายเหตุ3,4'!Print_Titles</vt:lpstr>
      <vt:lpstr>'หมายเหตุ5,6'!Print_Titles</vt:lpstr>
      <vt:lpstr>'หมายเหตุ7,8'!Print_Titles</vt:lpstr>
      <vt:lpstr>'หมายเหตุ9,10,11'!Print_Titles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chumpron101</dc:creator>
  <cp:lastModifiedBy>Miki</cp:lastModifiedBy>
  <cp:lastPrinted>2018-10-09T03:58:05Z</cp:lastPrinted>
  <dcterms:created xsi:type="dcterms:W3CDTF">2018-10-02T07:54:40Z</dcterms:created>
  <dcterms:modified xsi:type="dcterms:W3CDTF">2018-10-12T09:09:04Z</dcterms:modified>
</cp:coreProperties>
</file>