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รายงานรับ - จ่ายเงิน" sheetId="1" r:id="rId1"/>
    <sheet name="งบทดลอง" sheetId="2" r:id="rId2"/>
    <sheet name="เงินรับฝาก" sheetId="4" r:id="rId3"/>
    <sheet name="รายรับจริง" sheetId="5" r:id="rId4"/>
  </sheets>
  <externalReferences>
    <externalReference r:id="rId5"/>
    <externalReference r:id="rId6"/>
  </externalReferences>
  <definedNames>
    <definedName name="_xlnm.Print_Titles" localSheetId="1">งบทดลอง!$5:$14</definedName>
    <definedName name="_xlnm.Print_Titles" localSheetId="0">'รายงานรับ - จ่ายเงิน'!$1:$5</definedName>
    <definedName name="_xlnm.Print_Titles" localSheetId="3">รายรับจริง!$1:$5</definedName>
  </definedNames>
  <calcPr calcId="124519"/>
</workbook>
</file>

<file path=xl/calcChain.xml><?xml version="1.0" encoding="utf-8"?>
<calcChain xmlns="http://schemas.openxmlformats.org/spreadsheetml/2006/main">
  <c r="F70" i="5"/>
  <c r="E69"/>
  <c r="E70" s="1"/>
  <c r="D67"/>
  <c r="F66"/>
  <c r="E66"/>
  <c r="G66" s="1"/>
  <c r="H66" s="1"/>
  <c r="E65"/>
  <c r="G65" s="1"/>
  <c r="H65" s="1"/>
  <c r="G64"/>
  <c r="H64" s="1"/>
  <c r="E64"/>
  <c r="F63"/>
  <c r="E63"/>
  <c r="G63" s="1"/>
  <c r="H63" s="1"/>
  <c r="G62"/>
  <c r="H62" s="1"/>
  <c r="F61"/>
  <c r="E61"/>
  <c r="G61" s="1"/>
  <c r="H61" s="1"/>
  <c r="G60"/>
  <c r="H60" s="1"/>
  <c r="E60"/>
  <c r="E59"/>
  <c r="G59" s="1"/>
  <c r="H59" s="1"/>
  <c r="G58"/>
  <c r="H58" s="1"/>
  <c r="E58"/>
  <c r="F57"/>
  <c r="F67" s="1"/>
  <c r="E67"/>
  <c r="F56"/>
  <c r="F55"/>
  <c r="D54"/>
  <c r="G53"/>
  <c r="H53" s="1"/>
  <c r="E53"/>
  <c r="E52"/>
  <c r="G52" s="1"/>
  <c r="H52" s="1"/>
  <c r="F51"/>
  <c r="E51"/>
  <c r="G51" s="1"/>
  <c r="H51" s="1"/>
  <c r="G50"/>
  <c r="H50" s="1"/>
  <c r="E50"/>
  <c r="E49"/>
  <c r="G49" s="1"/>
  <c r="H49" s="1"/>
  <c r="F48"/>
  <c r="F54" s="1"/>
  <c r="E48"/>
  <c r="G48" s="1"/>
  <c r="H48" s="1"/>
  <c r="G47"/>
  <c r="H47" s="1"/>
  <c r="E47"/>
  <c r="E46"/>
  <c r="G46" s="1"/>
  <c r="H46" s="1"/>
  <c r="G45"/>
  <c r="E45"/>
  <c r="E54" s="1"/>
  <c r="H44"/>
  <c r="F44"/>
  <c r="F43"/>
  <c r="D41"/>
  <c r="G40"/>
  <c r="H40" s="1"/>
  <c r="E40"/>
  <c r="F39"/>
  <c r="F41" s="1"/>
  <c r="E39"/>
  <c r="E41" s="1"/>
  <c r="F38"/>
  <c r="F37"/>
  <c r="D37"/>
  <c r="E36"/>
  <c r="E37" s="1"/>
  <c r="F35"/>
  <c r="F34"/>
  <c r="D34"/>
  <c r="G33"/>
  <c r="H33" s="1"/>
  <c r="E33"/>
  <c r="E32"/>
  <c r="G32" s="1"/>
  <c r="H32" s="1"/>
  <c r="G31"/>
  <c r="E31"/>
  <c r="E34" s="1"/>
  <c r="F30"/>
  <c r="D29"/>
  <c r="E28"/>
  <c r="G28" s="1"/>
  <c r="H28" s="1"/>
  <c r="F27"/>
  <c r="E27"/>
  <c r="G27" s="1"/>
  <c r="H27" s="1"/>
  <c r="G26"/>
  <c r="H26" s="1"/>
  <c r="E26"/>
  <c r="F25"/>
  <c r="E25"/>
  <c r="G25" s="1"/>
  <c r="H25" s="1"/>
  <c r="E24"/>
  <c r="G24" s="1"/>
  <c r="H24" s="1"/>
  <c r="G23"/>
  <c r="H23" s="1"/>
  <c r="E23"/>
  <c r="F22"/>
  <c r="E22"/>
  <c r="G22" s="1"/>
  <c r="H22" s="1"/>
  <c r="F21"/>
  <c r="E21"/>
  <c r="G21" s="1"/>
  <c r="H21" s="1"/>
  <c r="E20"/>
  <c r="G20" s="1"/>
  <c r="H20" s="1"/>
  <c r="E19"/>
  <c r="G19" s="1"/>
  <c r="H19" s="1"/>
  <c r="F18"/>
  <c r="F29" s="1"/>
  <c r="E18"/>
  <c r="G18" s="1"/>
  <c r="H18" s="1"/>
  <c r="E17"/>
  <c r="G17" s="1"/>
  <c r="H17" s="1"/>
  <c r="G16"/>
  <c r="H16" s="1"/>
  <c r="E16"/>
  <c r="E15"/>
  <c r="G15" s="1"/>
  <c r="H15" s="1"/>
  <c r="G14"/>
  <c r="E14"/>
  <c r="E29" s="1"/>
  <c r="F13"/>
  <c r="D12"/>
  <c r="D71" s="1"/>
  <c r="F11"/>
  <c r="F12" s="1"/>
  <c r="E11"/>
  <c r="G11" s="1"/>
  <c r="H11" s="1"/>
  <c r="E10"/>
  <c r="G10" s="1"/>
  <c r="H10" s="1"/>
  <c r="E9"/>
  <c r="G9" s="1"/>
  <c r="H9" s="1"/>
  <c r="E8"/>
  <c r="E12" s="1"/>
  <c r="E71" l="1"/>
  <c r="E42"/>
  <c r="F71"/>
  <c r="F42"/>
  <c r="G29"/>
  <c r="G34"/>
  <c r="G54"/>
  <c r="H54" s="1"/>
  <c r="G8"/>
  <c r="H14"/>
  <c r="H29" s="1"/>
  <c r="H31"/>
  <c r="H34" s="1"/>
  <c r="G36"/>
  <c r="G39"/>
  <c r="D42"/>
  <c r="H45"/>
  <c r="G57"/>
  <c r="G69"/>
  <c r="G67" l="1"/>
  <c r="H57"/>
  <c r="H67" s="1"/>
  <c r="G37"/>
  <c r="H36"/>
  <c r="H37" s="1"/>
  <c r="H69"/>
  <c r="H70" s="1"/>
  <c r="G70"/>
  <c r="H39"/>
  <c r="H41" s="1"/>
  <c r="G41"/>
  <c r="G12"/>
  <c r="H8"/>
  <c r="H12" s="1"/>
  <c r="G71" l="1"/>
  <c r="G42"/>
  <c r="H71"/>
  <c r="H42"/>
  <c r="F26" i="4" l="1"/>
  <c r="E26"/>
  <c r="D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26" l="1"/>
</calcChain>
</file>

<file path=xl/sharedStrings.xml><?xml version="1.0" encoding="utf-8"?>
<sst xmlns="http://schemas.openxmlformats.org/spreadsheetml/2006/main" count="627" uniqueCount="379">
  <si>
    <t>เทศบาลตำบลแหลมสัก</t>
  </si>
  <si>
    <t>หน้า : 1/1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</si>
  <si>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</si>
  <si>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</si>
  <si>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</si>
  <si>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</si>
  <si>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</si>
  <si>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</si>
  <si>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</si>
  <si>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</si>
  <si>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</si>
  <si>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</si>
  <si>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</si>
  <si>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</si>
  <si>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318,000.00</t>
  </si>
  <si>
    <t>0.00</t>
  </si>
  <si>
    <t>หมวดภาษีอากร</t>
  </si>
  <si>
    <t>270,500.00</t>
  </si>
  <si>
    <t>หมวดค่าธรรมเนียม ค่าปรับ และใบอนุญาต</t>
  </si>
  <si>
    <t>650,000.00</t>
  </si>
  <si>
    <t>หมวดรายได้จากทรัพย์สิน</t>
  </si>
  <si>
    <t>1,500,000.00</t>
  </si>
  <si>
    <t>หมวดรายได้จากสาธารณูปโภคและการพาณิชย์</t>
  </si>
  <si>
    <t>92,500.00</t>
  </si>
  <si>
    <t>หมวดรายได้เบ็ดเตล็ด</t>
  </si>
  <si>
    <t>19,169,000.00</t>
  </si>
  <si>
    <t>หมวดภาษีจัดสรร</t>
  </si>
  <si>
    <t>17,400,000.00</t>
  </si>
  <si>
    <t>หมวดเงินอุดหนุนทั่วไป</t>
  </si>
  <si>
    <t>39,400,000.00</t>
  </si>
  <si>
    <t>รวม</t>
  </si>
  <si>
    <t xml:space="preserve">          </t>
  </si>
  <si>
    <t>ลูกหนี้เงินยืม</t>
  </si>
  <si>
    <t>1,140.00</t>
  </si>
  <si>
    <t>ลูกหนี้เงินสะสม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</si>
  <si>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</si>
  <si>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</si>
  <si>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เงินรับฝากประกันสัญญา</t>
  </si>
  <si>
    <t>เงินรับฝากค่าใช้จ่ายอื่น</t>
  </si>
  <si>
    <t>เงินรับฝากอื่น ๆ</t>
  </si>
  <si>
    <t>881,560.25</t>
  </si>
  <si>
    <t>เงินสะสม</t>
  </si>
  <si>
    <t>รวมรายรับ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</si>
  <si>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</si>
  <si>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</si>
  <si>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</si>
  <si>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</si>
  <si>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</si>
  <si>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</si>
  <si>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</si>
  <si>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</si>
  <si>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</si>
  <si>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25,000.00</t>
  </si>
  <si>
    <t>รายจ่ายอื่น</t>
  </si>
  <si>
    <t>เงินอุดหนุน</t>
  </si>
  <si>
    <t>39,382,600.00</t>
  </si>
  <si>
    <t>234,538.43</t>
  </si>
  <si>
    <t>รายจ่ายค้างจ่าย</t>
  </si>
  <si>
    <t>900.00</t>
  </si>
  <si>
    <t>เงินรับฝากประกันสังคม</t>
  </si>
  <si>
    <t>เจ้าหนี้เงินสะสม</t>
  </si>
  <si>
    <t>13,758,346.56</t>
  </si>
  <si>
    <t>811,689.59</t>
  </si>
  <si>
    <t>เงินทุนสำรองเงินสะสม</t>
  </si>
  <si>
    <t>รวมรายจ่าย</t>
  </si>
  <si>
    <t>17,400.00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</si>
  <si>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</si>
  <si>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</si>
  <si>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</si>
  <si>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</si>
  <si>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</si>
  <si>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ปีงบประมาณ 2560</t>
  </si>
  <si>
    <t>เดบิต</t>
  </si>
  <si>
    <t>เครดิต</t>
  </si>
  <si>
    <t>เงินฝาก-ออมทรัพย์/เผื่อเรียก(01-176-2-22533-8)</t>
  </si>
  <si>
    <t>เงินฝาก-ออมทรัพย์/เผื่อเรียก(818-1-02421-4)</t>
  </si>
  <si>
    <t>เงินฝาก-ประจำ(818-2-00544-2)</t>
  </si>
  <si>
    <t>รายได้จากรัฐบาลค้างรับ</t>
  </si>
  <si>
    <t>ทรัพย์สินเกิดจากเงินกู้</t>
  </si>
  <si>
    <t>เงินรับฝากอื่นๆ ค่าใช้จ่ายในการจัดเก็บภาษีบำรุงท้องที่ 5%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</si>
  <si>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</si>
  <si>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</si>
  <si>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</si>
  <si>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ค่าธรรมเนียมเกี่ยวกับการควบคุมอาคาร</t>
  </si>
  <si>
    <t>ค่าธรรมเนียมเก็บและขนมูลฝอย</t>
  </si>
  <si>
    <t>ค่าธรรมเนียมเกี่ยวกับทะเบียนราษฎร</t>
  </si>
  <si>
    <t>ค่าธรรมเนียมจดทะเบียนพาณิชย์</t>
  </si>
  <si>
    <t>ค่าธรรมเนียมอื่น ๆ</t>
  </si>
  <si>
    <t>ค่าปรับผู้กระทำผิดกฎหมายสาธารณสุข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</si>
  <si>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</si>
  <si>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</si>
  <si>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</si>
  <si>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</si>
  <si>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</si>
  <si>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ค่าใบอนุญาตอื่นๆ</t>
  </si>
  <si>
    <t>ค่าเช่าที่ดิน</t>
  </si>
  <si>
    <t>ค่าเช่าหรือบริการสถานที่</t>
  </si>
  <si>
    <t>ดอกเบี้ย</t>
  </si>
  <si>
    <t>รายได้จากสาธารณูปโภคและการพาณิชย์</t>
  </si>
  <si>
    <t>ค่าขายแบบแปลน</t>
  </si>
  <si>
    <t>รายได้เบ็ดเตล็ดอื่นๆ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</si>
  <si>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</si>
  <si>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</si>
  <si>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พ.ร.บ.จัดสรรรายได้ฯ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</si>
  <si>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</si>
  <si>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</si>
  <si>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</si>
  <si>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</si>
  <si>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</si>
  <si>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ภาษีจัดสรรอื่นๆ</t>
  </si>
  <si>
    <t>เงินอุดหนุนทั่วไป สำหรับดำเนินการตามอำนาจหน้าที่และภารกิจถ่ายโอนเลือกทำ</t>
  </si>
  <si>
    <t>รายละเอียดประกอบงบทดลองและรายงานรับ-จ่ายเงินสด</t>
  </si>
  <si>
    <t xml:space="preserve"> (หมายเหตุ 2)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</si>
  <si>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</si>
  <si>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</si>
  <si>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</si>
  <si>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</si>
  <si>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</si>
  <si>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</si>
  <si>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</si>
  <si>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</si>
  <si>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</si>
  <si>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</si>
  <si>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เงินรับฝากอื่น-ส่งเสริมและสนับสนุนการปรับสภาพแวดล้อมที่อยู่อาศัยผู้พิการ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</si>
  <si>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</si>
  <si>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</si>
  <si>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เงินรับฝาก-ค่าประกันสังคม (ผดด.2 ราย)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</si>
  <si>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</si>
  <si>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</si>
  <si>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-คืนเงินค่าขายแบบแปลน</t>
  </si>
  <si>
    <t>เงินรับฝาก - รอคืนจังหวัด (ค่าปรับผิดสัญญา)</t>
  </si>
  <si>
    <t>เงินรับฝาก - รอคืนกองทุนสิ่งแวดล้อม</t>
  </si>
  <si>
    <t>เงินรับฝาก - ค่าใช้จ่ายอื่น</t>
  </si>
  <si>
    <t>ภาษีหน้าฎีกา</t>
  </si>
  <si>
    <t>รายงานรายรับจริงตามงบประมาณ</t>
  </si>
  <si>
    <t>ปีงบประมาณ พ.ศ. 2560</t>
  </si>
  <si>
    <t>(หมายเหตุ 1)</t>
  </si>
  <si>
    <t>ประเภท</t>
  </si>
  <si>
    <t>ประมาณการ</t>
  </si>
  <si>
    <t>รายรับเดือนนี้</t>
  </si>
  <si>
    <t>ยอดยกมาตั้งแต่ต้นปี</t>
  </si>
  <si>
    <t>รวมรับตั้งแต่ต้นปี</t>
  </si>
  <si>
    <t>รับจริงเกินประมาณการ</t>
  </si>
  <si>
    <t>รายได้จัดเก็บเอง</t>
  </si>
  <si>
    <t>1.  หมวดภาษีอากร</t>
  </si>
  <si>
    <t>อากรรังนกอีแอ่น</t>
  </si>
  <si>
    <t>รวมหมวดภาษีอากร</t>
  </si>
  <si>
    <t>2.  หมวดค่าธรรมเนียม ค่าปรับ และใบอนุญาต</t>
  </si>
  <si>
    <t>ค่าธรรมเนียมเก็บขนขยะมูลฝอย</t>
  </si>
  <si>
    <t>ค่าธรรมเนียมอื่นๆ</t>
  </si>
  <si>
    <t>ค่าปรับผู้กระทำผิดกฎหมายจราจรทางบก</t>
  </si>
  <si>
    <t>ค่าปรับผู้กระทำผิดกฎหมายและข้อบังคับท้องถิ่น</t>
  </si>
  <si>
    <t>ค่าใบอนุญาตจัดตั้งสถานที่จำหน่ายอาหารหรือสถานที่สะสมอาหารฯ</t>
  </si>
  <si>
    <t>ค่าใบอนุญาตให้ตั้งตลาดเอกชน</t>
  </si>
  <si>
    <t>รวมหมวดค่าธรรมเนียม ค่าปรับ และใบอนุญาต</t>
  </si>
  <si>
    <t>3.  หมวดรายได้จากทรัพย์สิน</t>
  </si>
  <si>
    <t>รวมหมวดรายได้จากทรัพย์สิน</t>
  </si>
  <si>
    <t>4.  หมวดรายได้จากสาธารณูปโภคและการพาณิชย์</t>
  </si>
  <si>
    <t>รวมหมวดรายได้จากสาธารณูปโภคและการพาณิชย์</t>
  </si>
  <si>
    <t>5.  หมวดรายได้เบ็ดเตล็ด</t>
  </si>
  <si>
    <t>รวมหมวดรายได้เบ็ดเตล็ด</t>
  </si>
  <si>
    <t>รวมหมวดรายได้จัดเก็บเอง 1+2+3+4+5</t>
  </si>
  <si>
    <t>รายได้ที่รัฐบาลเก็บแล้วจัดสรรให้ อปท.</t>
  </si>
  <si>
    <t>6.  หมวดภาษีจัดสรร</t>
  </si>
  <si>
    <t>ภาษีธุรกิจเฉพาะ</t>
  </si>
  <si>
    <t>รวมหมวดภาษีจัดสรร</t>
  </si>
  <si>
    <t>รายได้ที่รัฐบาลอุดหนุนให้องค์กรปกครองส่วนท้องถิ่น</t>
  </si>
  <si>
    <t>7.  หมวดเงินอุดหนุนทั่วไป</t>
  </si>
  <si>
    <t>เงินอุดหนุนทั่วไป-สนับสนุนอาหารเสริม(นม)</t>
  </si>
  <si>
    <t>เงินอุดหนุนทั่วไป-สนับสนุนอาหารกลางวัน</t>
  </si>
  <si>
    <t>เงินอุดหนุนทั่วไป-ส่งเสริมศักยภาพการจัดการศึกษา</t>
  </si>
  <si>
    <t>เงินอุดหนุนทั่วไป-สนับสนุนการบริการสาธารณสุข</t>
  </si>
  <si>
    <t>เงินอุดหนุนทั่วไป-สนับสนุนศพด.เงินเดือนฝ่ายประจำ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</si>
  <si>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</si>
  <si>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</si>
  <si>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</si>
  <si>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เงินอุดหนุนทั่วไป-ส่งเสริมการมีส่วนร่วมของชุมชนในการคัดแยกขยะ</t>
  </si>
  <si>
    <t>รวมหมวดเงินอุดหนุนทั่วไป</t>
  </si>
  <si>
    <t>รวมทั้งสิ้น</t>
  </si>
  <si>
    <t>รายรับ (หมายเหตุ 1)</t>
  </si>
  <si>
    <t xml:space="preserve"> 41100000  </t>
  </si>
  <si>
    <t xml:space="preserve"> 41200000  </t>
  </si>
  <si>
    <t xml:space="preserve"> 41300000  </t>
  </si>
  <si>
    <t xml:space="preserve"> 41400000  </t>
  </si>
  <si>
    <t xml:space="preserve"> 41500000  </t>
  </si>
  <si>
    <t xml:space="preserve"> 42100000  </t>
  </si>
  <si>
    <t xml:space="preserve"> 43100000  </t>
  </si>
  <si>
    <t xml:space="preserve"> 11041000  </t>
  </si>
  <si>
    <t xml:space="preserve"> 19040000  </t>
  </si>
  <si>
    <t xml:space="preserve"> 21040001  </t>
  </si>
  <si>
    <t xml:space="preserve"> 21040004  </t>
  </si>
  <si>
    <t xml:space="preserve"> 21040008  </t>
  </si>
  <si>
    <t xml:space="preserve"> 21040015  </t>
  </si>
  <si>
    <t xml:space="preserve"> 21040099  </t>
  </si>
  <si>
    <t xml:space="preserve"> 31000000  </t>
  </si>
  <si>
    <t>รายจ่าย</t>
  </si>
  <si>
    <t xml:space="preserve"> 51100000  </t>
  </si>
  <si>
    <t xml:space="preserve"> 52100000  </t>
  </si>
  <si>
    <t>187,880.00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</si>
  <si>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</si>
  <si>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</si>
  <si>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</si>
  <si>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</si>
  <si>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</si>
  <si>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 xml:space="preserve"> 54100000  </t>
  </si>
  <si>
    <t xml:space="preserve"> 54200000  </t>
  </si>
  <si>
    <t xml:space="preserve"> 55100000  </t>
  </si>
  <si>
    <t xml:space="preserve"> 56100000  </t>
  </si>
  <si>
    <t>เงินฝากเงินทุนส่งเสริมกิจการเทศบาล</t>
  </si>
  <si>
    <t xml:space="preserve"> 11032000  </t>
  </si>
  <si>
    <t xml:space="preserve"> 21010000  </t>
  </si>
  <si>
    <t xml:space="preserve"> 21040013  </t>
  </si>
  <si>
    <t xml:space="preserve"> 29010000  </t>
  </si>
  <si>
    <t xml:space="preserve"> 32000000  </t>
  </si>
  <si>
    <t xml:space="preserve">11012001  </t>
  </si>
  <si>
    <t xml:space="preserve">11012002  </t>
  </si>
  <si>
    <t xml:space="preserve">11032000  </t>
  </si>
  <si>
    <t xml:space="preserve">11042000  </t>
  </si>
  <si>
    <t xml:space="preserve">12010010  </t>
  </si>
  <si>
    <t xml:space="preserve">19040000  </t>
  </si>
  <si>
    <t xml:space="preserve">21010000  </t>
  </si>
  <si>
    <t xml:space="preserve">21040001  </t>
  </si>
  <si>
    <t xml:space="preserve">21040004  </t>
  </si>
  <si>
    <t xml:space="preserve">21040008  </t>
  </si>
  <si>
    <t xml:space="preserve">21040099  </t>
  </si>
  <si>
    <t>เจ้าหนี้เงินกู้เงินทุนส่งเสริมกิจการเทศบาล</t>
  </si>
  <si>
    <t xml:space="preserve">22012002  </t>
  </si>
  <si>
    <t xml:space="preserve">29010000  </t>
  </si>
  <si>
    <t xml:space="preserve">31000000  </t>
  </si>
  <si>
    <t xml:space="preserve">32000000  </t>
  </si>
  <si>
    <t xml:space="preserve">41100001  </t>
  </si>
  <si>
    <t xml:space="preserve">41100002  </t>
  </si>
  <si>
    <t xml:space="preserve">41100003  </t>
  </si>
  <si>
    <t xml:space="preserve">41210007  </t>
  </si>
  <si>
    <t xml:space="preserve">41210008  </t>
  </si>
  <si>
    <t xml:space="preserve">41210013  </t>
  </si>
  <si>
    <t>ค่าธรรมเนียมเกี่ยวกับทะเบียนพาณิชย์</t>
  </si>
  <si>
    <t xml:space="preserve">41210029  </t>
  </si>
  <si>
    <t xml:space="preserve">41219999  </t>
  </si>
  <si>
    <t xml:space="preserve">41220007  </t>
  </si>
  <si>
    <t xml:space="preserve">41220010  </t>
  </si>
  <si>
    <t xml:space="preserve">41230003  </t>
  </si>
  <si>
    <t xml:space="preserve">41230004  </t>
  </si>
  <si>
    <t xml:space="preserve">41230007  </t>
  </si>
  <si>
    <t xml:space="preserve">41230008  </t>
  </si>
  <si>
    <t xml:space="preserve">41239999  </t>
  </si>
  <si>
    <t xml:space="preserve">41300001  </t>
  </si>
  <si>
    <t xml:space="preserve">41300002  </t>
  </si>
  <si>
    <t xml:space="preserve">41300003  </t>
  </si>
  <si>
    <t xml:space="preserve">41400006  </t>
  </si>
  <si>
    <t xml:space="preserve">41500004  </t>
  </si>
  <si>
    <t xml:space="preserve">41599999  </t>
  </si>
  <si>
    <t xml:space="preserve">42100001  </t>
  </si>
  <si>
    <t xml:space="preserve">42100002  </t>
  </si>
  <si>
    <t>ภาษีมูลค่าเพิ่มตาม พ.ร.บ. จัดสรรรายได้ฯ</t>
  </si>
  <si>
    <t xml:space="preserve">42100004  </t>
  </si>
  <si>
    <t xml:space="preserve">42100006  </t>
  </si>
  <si>
    <t xml:space="preserve">42100007  </t>
  </si>
  <si>
    <t xml:space="preserve">42100012  </t>
  </si>
  <si>
    <t xml:space="preserve">42100013  </t>
  </si>
  <si>
    <t xml:space="preserve">42100015  </t>
  </si>
  <si>
    <t xml:space="preserve">42199999  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</si>
  <si>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</si>
  <si>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</si>
  <si>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</si>
  <si>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</si>
  <si>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</si>
  <si>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</si>
  <si>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</si>
  <si>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</si>
  <si>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</si>
  <si>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</si>
  <si>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</si>
  <si>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2,568,800.00</t>
  </si>
  <si>
    <t>9,901,500.00</t>
  </si>
  <si>
    <t>4,931,081.51</t>
  </si>
  <si>
    <t>เงินรับฝากอื่นๆ ประกันสัญญาจัดเก็บน้ำประปาและค่าขยะมูลฝอย</t>
  </si>
  <si>
    <t>994,000.00</t>
  </si>
  <si>
    <t>หมวดเงินอุดหนุนระบุวัตถุประสงค์/เฉพาะกิจ</t>
  </si>
  <si>
    <t xml:space="preserve"> 44100000  </t>
  </si>
  <si>
    <t>40,394,000.00</t>
  </si>
  <si>
    <t>3,894.41</t>
  </si>
  <si>
    <t>40,376,600.00</t>
  </si>
  <si>
    <t>61,240.00</t>
  </si>
  <si>
    <t>54,188,578.44</t>
  </si>
  <si>
    <t>เงินสด</t>
  </si>
  <si>
    <t xml:space="preserve">11011000  </t>
  </si>
  <si>
    <t>เงินฝาก-ออมทรัพย์/เผื่อเรียก(818-0-39147-7)</t>
  </si>
  <si>
    <t>เงินรับฝากอื่นๆ ประกันสัญญา</t>
  </si>
  <si>
    <t xml:space="preserve">41220002  </t>
  </si>
  <si>
    <t>เงินอุดหนุนระบุวัตถุประสงค์/เฉพาะกิจจากหน่วยงานอื่น</t>
  </si>
  <si>
    <t xml:space="preserve">44100002  </t>
  </si>
  <si>
    <t>8.  หมวดเงินอุดหนุนระบุวัตถุประสงค์</t>
  </si>
  <si>
    <t>เงินอุดหนุนระบุวัตถุประสงค์-โครงการเส้นทางจักรยานฯ</t>
  </si>
  <si>
    <t>44100002</t>
  </si>
  <si>
    <t>รวมหมวดเงินอุดหนุนระบุวัตถุประสงค์</t>
  </si>
  <si>
    <t>ปีงบประมาณ 2560 ประจำเดือน สิงหาคม</t>
  </si>
  <si>
    <t>438,285.68</t>
  </si>
  <si>
    <t>199,246.43</t>
  </si>
  <si>
    <t>1,012,043.00</t>
  </si>
  <si>
    <t>20,580.00</t>
  </si>
  <si>
    <t>573,471.46</t>
  </si>
  <si>
    <t>14,550.00</t>
  </si>
  <si>
    <t>1,373,096.00</t>
  </si>
  <si>
    <t>119,468.00</t>
  </si>
  <si>
    <t>88,996.00</t>
  </si>
  <si>
    <t>13,000.00</t>
  </si>
  <si>
    <t>16,781,707.07</t>
  </si>
  <si>
    <t>422,442.79</t>
  </si>
  <si>
    <t>14,910,104.00</t>
  </si>
  <si>
    <t>-23,940.00</t>
  </si>
  <si>
    <t>35,177,703.21</t>
  </si>
  <si>
    <t>765,347.22</t>
  </si>
  <si>
    <t>36,171,703.21</t>
  </si>
  <si>
    <t>197,140.00</t>
  </si>
  <si>
    <t>1,800.00</t>
  </si>
  <si>
    <t>23,940.00</t>
  </si>
  <si>
    <t xml:space="preserve"> 11042000  </t>
  </si>
  <si>
    <t>25,080.00</t>
  </si>
  <si>
    <t>203,768.77</t>
  </si>
  <si>
    <t>3,697.66</t>
  </si>
  <si>
    <t>592.95</t>
  </si>
  <si>
    <t>12.65</t>
  </si>
  <si>
    <t>232,050.00</t>
  </si>
  <si>
    <t>64,975.00</t>
  </si>
  <si>
    <t>2,519,618.75</t>
  </si>
  <si>
    <t>252,969.00</t>
  </si>
  <si>
    <t>367,204.91</t>
  </si>
  <si>
    <t>14,700.00</t>
  </si>
  <si>
    <t>4,450,955.63</t>
  </si>
  <si>
    <t>386,034.31</t>
  </si>
  <si>
    <t>40,622,658.84</t>
  </si>
  <si>
    <t>1,151,381.53</t>
  </si>
  <si>
    <t>7,941,700.00</t>
  </si>
  <si>
    <t>7,280,635.15</t>
  </si>
  <si>
    <t>2,548,792.75</t>
  </si>
  <si>
    <t>2,196,272.26</t>
  </si>
  <si>
    <t>8,312,821.35</t>
  </si>
  <si>
    <t>803,290.16</t>
  </si>
  <si>
    <t>778,000.00</t>
  </si>
  <si>
    <t>304,526.84</t>
  </si>
  <si>
    <t>59,480.00</t>
  </si>
  <si>
    <t>3,890,800.00</t>
  </si>
  <si>
    <t>1,926,727.46</t>
  </si>
  <si>
    <t>215,112.00</t>
  </si>
  <si>
    <t>2,904,000.00</t>
  </si>
  <si>
    <t>1,031,385.06</t>
  </si>
  <si>
    <t>239,773.43</t>
  </si>
  <si>
    <t>1,054,000.00</t>
  </si>
  <si>
    <t>861,334.26</t>
  </si>
  <si>
    <t>101,021.24</t>
  </si>
  <si>
    <t>807,800.00</t>
  </si>
  <si>
    <t>267,560.00</t>
  </si>
  <si>
    <t>157,750.00</t>
  </si>
  <si>
    <t>8,241,000.00</t>
  </si>
  <si>
    <t>9,235,000.00</t>
  </si>
  <si>
    <t>2,716,500.00</t>
  </si>
  <si>
    <t>43,000.00</t>
  </si>
  <si>
    <t>1,270,000.00</t>
  </si>
  <si>
    <t>1,140,000.00</t>
  </si>
  <si>
    <t>278,000.00</t>
  </si>
  <si>
    <t>26,037,762.38</t>
  </si>
  <si>
    <t>4,634,099.58</t>
  </si>
  <si>
    <t>269,781.02</t>
  </si>
  <si>
    <t>372,048.69</t>
  </si>
  <si>
    <t>9,900.00</t>
  </si>
  <si>
    <t>23,182,604.55</t>
  </si>
  <si>
    <t>292,503.41</t>
  </si>
  <si>
    <t>49,220,366.93</t>
  </si>
  <si>
    <t>4,926,602.99</t>
  </si>
  <si>
    <t>-8,597,708.09</t>
  </si>
  <si>
    <t>-3,775,221.46</t>
  </si>
  <si>
    <t>50,413,356.98</t>
  </si>
  <si>
    <t>ณ วันที่ 31 สิงหาคม 2560</t>
  </si>
  <si>
    <t>เงินรับฝากอื่นๆ โครงการรณรงค์ควบคุมและป้องกันโรคไข้เลือดออก</t>
  </si>
  <si>
    <t xml:space="preserve">41100005  </t>
  </si>
  <si>
    <t>ณ  วันที่ 31  สิงหาคม  2560</t>
  </si>
  <si>
    <t>เงินรับฝาก-โครงการรณรงค์ควบคุมและป้องกันโรคไข้เลือดออก 2560  (สปสช.)</t>
  </si>
  <si>
    <t xml:space="preserve">  ประจำเดือนสิงหาคม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</si>
</sst>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[$-1041E]#,##0.00;\-#,##0.00"/>
    <numFmt numFmtId="188" formatCode="[$-1041E]#,##0.00;\(#,##0.00\);&quot;-&quot;"/>
    <numFmt numFmtId="189" formatCode="_(* #,##0.00_);_(* \(#,##0.00\);_(* &quot;-&quot;??_);_(@_)"/>
    <numFmt numFmtId="190" formatCode="_(* #,##0_);_(* \(#,##0\);_(* &quot;-&quot;??_);_(@_)"/>
  </numFmts>
  <fonts count="35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Arial"/>
      <family val="2"/>
    </font>
    <font>
      <sz val="14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3"/>
      <color rgb="FF000000"/>
      <name val="TH SarabunPSK"/>
      <family val="2"/>
    </font>
    <font>
      <b/>
      <sz val="14"/>
      <color theme="1"/>
      <name val="TH SarabunPSK"/>
      <family val="2"/>
    </font>
    <font>
      <sz val="13"/>
      <color rgb="FF000000"/>
      <name val="TH SarabunPSK"/>
      <family val="2"/>
    </font>
    <font>
      <b/>
      <sz val="12.5"/>
      <color rgb="FF000000"/>
      <name val="TH SarabunPSK"/>
      <family val="2"/>
    </font>
    <font>
      <sz val="16"/>
      <color theme="1"/>
      <name val="TH SarabunPSK"/>
      <family val="2"/>
    </font>
    <font>
      <sz val="13.5"/>
      <color rgb="FF000000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0"/>
      <color rgb="FF000000"/>
      <name val="TH SarabunPSK"/>
      <family val="2"/>
    </font>
    <font>
      <sz val="10"/>
      <color rgb="FF000000"/>
      <name val="TH SarabunPSK"/>
      <family val="2"/>
    </font>
    <font>
      <b/>
      <sz val="12"/>
      <color rgb="FF000000"/>
      <name val="TH SarabunPSK"/>
      <family val="2"/>
    </font>
    <font>
      <sz val="10"/>
      <color theme="1"/>
      <name val="TH SarabunPSK"/>
      <family val="2"/>
    </font>
    <font>
      <b/>
      <sz val="16"/>
      <color rgb="FF000000"/>
      <name val="TH SarabunPSK"/>
      <family val="2"/>
    </font>
    <font>
      <sz val="12.5"/>
      <color rgb="FF000000"/>
      <name val="TH SarabunPSK"/>
      <family val="2"/>
    </font>
    <font>
      <sz val="11"/>
      <color rgb="FF000000"/>
      <name val="TH SarabunPSK"/>
      <family val="2"/>
    </font>
    <font>
      <sz val="8"/>
      <color rgb="FF000000"/>
      <name val="Microsoft Sans Serif"/>
    </font>
    <font>
      <sz val="11"/>
      <name val="Tahoma"/>
    </font>
    <font>
      <sz val="10"/>
      <color rgb="FF000000"/>
      <name val="Microsoft Sans Serif"/>
    </font>
    <font>
      <b/>
      <sz val="12"/>
      <color rgb="FF000000"/>
      <name val="Microsoft Sans Serif"/>
    </font>
    <font>
      <b/>
      <sz val="10"/>
      <color rgb="FF000000"/>
      <name val="Microsoft Sans Serif"/>
    </font>
    <font>
      <b/>
      <u/>
      <sz val="10"/>
      <color rgb="FF000000"/>
      <name val="Microsoft Sans Serif"/>
    </font>
    <font>
      <b/>
      <sz val="10"/>
      <color rgb="FF00008B"/>
      <name val="Microsoft Sans Serif"/>
    </font>
    <font>
      <b/>
      <sz val="10"/>
      <color rgb="FF006400"/>
      <name val="Microsoft Sans Serif"/>
    </font>
    <font>
      <sz val="10"/>
      <color rgb="FF00008B"/>
      <name val="Microsoft Sans Serif"/>
    </font>
    <font>
      <sz val="12"/>
      <color rgb="FF000000"/>
      <name val="Microsoft Sans Serif"/>
    </font>
    <font>
      <b/>
      <sz val="8"/>
      <color rgb="FF000000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57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/>
    </xf>
    <xf numFmtId="0" fontId="5" fillId="0" borderId="0" xfId="0" applyFont="1" applyAlignment="1"/>
    <xf numFmtId="189" fontId="5" fillId="0" borderId="17" xfId="4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/>
    <xf numFmtId="0" fontId="3" fillId="0" borderId="0" xfId="0" applyFont="1" applyBorder="1" applyAlignment="1">
      <alignment horizontal="center" vertical="center"/>
    </xf>
    <xf numFmtId="189" fontId="5" fillId="0" borderId="19" xfId="4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89" fontId="5" fillId="0" borderId="19" xfId="4" applyNumberFormat="1" applyFont="1" applyBorder="1" applyAlignment="1">
      <alignment horizontal="center" vertical="center"/>
    </xf>
    <xf numFmtId="0" fontId="5" fillId="0" borderId="20" xfId="0" applyFont="1" applyBorder="1"/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189" fontId="5" fillId="0" borderId="23" xfId="4" applyNumberFormat="1" applyFont="1" applyBorder="1" applyAlignment="1">
      <alignment vertical="center" shrinkToFit="1"/>
    </xf>
    <xf numFmtId="189" fontId="5" fillId="0" borderId="24" xfId="4" applyNumberFormat="1" applyFont="1" applyBorder="1" applyAlignment="1">
      <alignment vertical="center" shrinkToFi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189" fontId="5" fillId="0" borderId="27" xfId="4" applyNumberFormat="1" applyFont="1" applyBorder="1" applyAlignment="1">
      <alignment vertical="center" shrinkToFit="1"/>
    </xf>
    <xf numFmtId="189" fontId="5" fillId="0" borderId="27" xfId="4" applyNumberFormat="1" applyFont="1" applyBorder="1" applyAlignment="1">
      <alignment horizontal="right" vertical="center" shrinkToFit="1"/>
    </xf>
    <xf numFmtId="189" fontId="5" fillId="0" borderId="28" xfId="4" applyNumberFormat="1" applyFont="1" applyBorder="1" applyAlignment="1">
      <alignment vertical="center" shrinkToFit="1"/>
    </xf>
    <xf numFmtId="189" fontId="5" fillId="0" borderId="27" xfId="4" applyNumberFormat="1" applyFont="1" applyBorder="1" applyAlignment="1">
      <alignment horizontal="center" vertical="center" shrinkToFit="1"/>
    </xf>
    <xf numFmtId="43" fontId="5" fillId="0" borderId="28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43" fontId="5" fillId="0" borderId="28" xfId="0" applyNumberFormat="1" applyFont="1" applyBorder="1"/>
    <xf numFmtId="0" fontId="4" fillId="0" borderId="0" xfId="0" applyFont="1" applyAlignment="1">
      <alignment horizontal="center"/>
    </xf>
    <xf numFmtId="189" fontId="3" fillId="0" borderId="30" xfId="4" applyNumberFormat="1" applyFont="1" applyBorder="1" applyAlignment="1">
      <alignment vertical="center" shrinkToFit="1"/>
    </xf>
    <xf numFmtId="189" fontId="3" fillId="0" borderId="31" xfId="4" applyNumberFormat="1" applyFont="1" applyBorder="1" applyAlignment="1">
      <alignment vertical="center" shrinkToFit="1"/>
    </xf>
    <xf numFmtId="189" fontId="3" fillId="0" borderId="30" xfId="0" applyNumberFormat="1" applyFont="1" applyBorder="1"/>
    <xf numFmtId="189" fontId="4" fillId="0" borderId="0" xfId="0" applyNumberFormat="1" applyFont="1"/>
    <xf numFmtId="190" fontId="5" fillId="0" borderId="0" xfId="4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/>
    <xf numFmtId="189" fontId="5" fillId="0" borderId="0" xfId="0" applyNumberFormat="1" applyFont="1"/>
    <xf numFmtId="0" fontId="7" fillId="0" borderId="0" xfId="0" applyFont="1" applyAlignment="1">
      <alignment wrapText="1" readingOrder="1"/>
    </xf>
    <xf numFmtId="0" fontId="8" fillId="0" borderId="0" xfId="0" applyFont="1" applyAlignment="1"/>
    <xf numFmtId="0" fontId="6" fillId="0" borderId="0" xfId="0" applyFont="1" applyAlignment="1">
      <alignment wrapText="1" readingOrder="1"/>
    </xf>
    <xf numFmtId="0" fontId="9" fillId="0" borderId="15" xfId="0" applyFont="1" applyBorder="1" applyAlignment="1">
      <alignment horizontal="center" vertical="center" wrapText="1" readingOrder="1"/>
    </xf>
    <xf numFmtId="43" fontId="9" fillId="0" borderId="15" xfId="4" applyFont="1" applyBorder="1" applyAlignment="1">
      <alignment horizontal="center" vertical="center" wrapText="1" readingOrder="1"/>
    </xf>
    <xf numFmtId="0" fontId="10" fillId="0" borderId="34" xfId="0" applyFont="1" applyBorder="1"/>
    <xf numFmtId="0" fontId="6" fillId="0" borderId="35" xfId="0" applyFont="1" applyBorder="1" applyAlignment="1">
      <alignment horizontal="center" vertical="center" wrapText="1" readingOrder="1"/>
    </xf>
    <xf numFmtId="0" fontId="9" fillId="0" borderId="36" xfId="0" applyFont="1" applyBorder="1" applyAlignment="1">
      <alignment horizontal="center" wrapText="1" readingOrder="1"/>
    </xf>
    <xf numFmtId="43" fontId="9" fillId="0" borderId="36" xfId="4" applyFont="1" applyBorder="1" applyAlignment="1">
      <alignment horizontal="center" wrapText="1" readingOrder="1"/>
    </xf>
    <xf numFmtId="0" fontId="8" fillId="0" borderId="0" xfId="0" applyFont="1"/>
    <xf numFmtId="0" fontId="9" fillId="0" borderId="24" xfId="0" applyFont="1" applyBorder="1" applyAlignment="1">
      <alignment horizontal="center" wrapText="1" readingOrder="1"/>
    </xf>
    <xf numFmtId="43" fontId="9" fillId="0" borderId="24" xfId="4" applyFont="1" applyBorder="1" applyAlignment="1">
      <alignment horizontal="center" wrapText="1" readingOrder="1"/>
    </xf>
    <xf numFmtId="0" fontId="8" fillId="0" borderId="27" xfId="0" applyFont="1" applyBorder="1"/>
    <xf numFmtId="0" fontId="7" fillId="0" borderId="26" xfId="0" applyFont="1" applyBorder="1" applyAlignment="1">
      <alignment horizontal="left" vertical="top" wrapText="1" readingOrder="1"/>
    </xf>
    <xf numFmtId="0" fontId="8" fillId="0" borderId="19" xfId="0" applyFont="1" applyBorder="1"/>
    <xf numFmtId="0" fontId="7" fillId="0" borderId="29" xfId="0" applyFont="1" applyBorder="1" applyAlignment="1">
      <alignment horizontal="left" vertical="top" wrapText="1" readingOrder="1"/>
    </xf>
    <xf numFmtId="0" fontId="8" fillId="0" borderId="37" xfId="0" applyFont="1" applyBorder="1"/>
    <xf numFmtId="0" fontId="6" fillId="0" borderId="15" xfId="0" applyFont="1" applyBorder="1" applyAlignment="1">
      <alignment horizontal="center" wrapText="1" readingOrder="1"/>
    </xf>
    <xf numFmtId="0" fontId="17" fillId="0" borderId="36" xfId="0" applyFont="1" applyBorder="1" applyAlignment="1">
      <alignment horizontal="center" wrapText="1" readingOrder="1"/>
    </xf>
    <xf numFmtId="0" fontId="17" fillId="0" borderId="24" xfId="0" applyFont="1" applyBorder="1" applyAlignment="1">
      <alignment horizontal="center" wrapText="1" readingOrder="1"/>
    </xf>
    <xf numFmtId="0" fontId="6" fillId="0" borderId="32" xfId="0" applyFont="1" applyBorder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0" fontId="8" fillId="0" borderId="0" xfId="0" applyFont="1" applyAlignment="1">
      <alignment vertical="top"/>
    </xf>
    <xf numFmtId="0" fontId="18" fillId="0" borderId="28" xfId="0" applyFont="1" applyBorder="1" applyAlignment="1">
      <alignment horizontal="center" wrapText="1" readingOrder="1"/>
    </xf>
    <xf numFmtId="43" fontId="11" fillId="0" borderId="28" xfId="4" applyFont="1" applyBorder="1" applyAlignment="1">
      <alignment horizontal="right" wrapText="1" readingOrder="1"/>
    </xf>
    <xf numFmtId="4" fontId="11" fillId="0" borderId="28" xfId="0" applyNumberFormat="1" applyFont="1" applyBorder="1" applyAlignment="1">
      <alignment horizontal="right" wrapText="1" readingOrder="1"/>
    </xf>
    <xf numFmtId="0" fontId="18" fillId="0" borderId="20" xfId="0" applyFont="1" applyBorder="1" applyAlignment="1">
      <alignment horizontal="center" wrapText="1" readingOrder="1"/>
    </xf>
    <xf numFmtId="43" fontId="11" fillId="0" borderId="20" xfId="4" applyFont="1" applyBorder="1" applyAlignment="1">
      <alignment horizontal="right" wrapText="1" readingOrder="1"/>
    </xf>
    <xf numFmtId="4" fontId="11" fillId="0" borderId="20" xfId="0" applyNumberFormat="1" applyFont="1" applyBorder="1" applyAlignment="1">
      <alignment horizontal="right" wrapText="1" readingOrder="1"/>
    </xf>
    <xf numFmtId="0" fontId="17" fillId="0" borderId="39" xfId="0" applyFont="1" applyBorder="1" applyAlignment="1">
      <alignment horizontal="center" wrapText="1" readingOrder="1"/>
    </xf>
    <xf numFmtId="43" fontId="9" fillId="0" borderId="39" xfId="4" applyFont="1" applyBorder="1" applyAlignment="1">
      <alignment horizontal="right" wrapText="1" readingOrder="1"/>
    </xf>
    <xf numFmtId="0" fontId="17" fillId="0" borderId="42" xfId="0" applyFont="1" applyBorder="1" applyAlignment="1">
      <alignment horizontal="center" wrapText="1" readingOrder="1"/>
    </xf>
    <xf numFmtId="43" fontId="9" fillId="0" borderId="42" xfId="4" applyFont="1" applyBorder="1" applyAlignment="1">
      <alignment horizontal="right" wrapText="1" readingOrder="1"/>
    </xf>
    <xf numFmtId="43" fontId="11" fillId="0" borderId="42" xfId="4" applyFont="1" applyBorder="1" applyAlignment="1">
      <alignment horizontal="right" wrapText="1" readingOrder="1"/>
    </xf>
    <xf numFmtId="4" fontId="11" fillId="0" borderId="42" xfId="0" applyNumberFormat="1" applyFont="1" applyBorder="1" applyAlignment="1">
      <alignment horizontal="right" wrapText="1" readingOrder="1"/>
    </xf>
    <xf numFmtId="0" fontId="8" fillId="0" borderId="23" xfId="0" applyFont="1" applyBorder="1"/>
    <xf numFmtId="0" fontId="18" fillId="0" borderId="24" xfId="0" applyFont="1" applyBorder="1" applyAlignment="1">
      <alignment horizontal="center" wrapText="1" readingOrder="1"/>
    </xf>
    <xf numFmtId="43" fontId="11" fillId="0" borderId="24" xfId="4" applyFont="1" applyBorder="1" applyAlignment="1">
      <alignment horizontal="right" wrapText="1" readingOrder="1"/>
    </xf>
    <xf numFmtId="0" fontId="7" fillId="0" borderId="22" xfId="0" applyFont="1" applyBorder="1" applyAlignment="1">
      <alignment horizontal="left" vertical="top" wrapText="1" readingOrder="1"/>
    </xf>
    <xf numFmtId="4" fontId="11" fillId="0" borderId="24" xfId="0" applyNumberFormat="1" applyFont="1" applyBorder="1" applyAlignment="1">
      <alignment horizontal="right" wrapText="1" readingOrder="1"/>
    </xf>
    <xf numFmtId="4" fontId="11" fillId="0" borderId="44" xfId="0" applyNumberFormat="1" applyFont="1" applyBorder="1" applyAlignment="1">
      <alignment horizontal="right" wrapText="1" readingOrder="1"/>
    </xf>
    <xf numFmtId="0" fontId="8" fillId="0" borderId="45" xfId="0" applyFont="1" applyBorder="1"/>
    <xf numFmtId="4" fontId="11" fillId="0" borderId="46" xfId="0" applyNumberFormat="1" applyFont="1" applyBorder="1" applyAlignment="1">
      <alignment horizontal="right" wrapText="1" readingOrder="1"/>
    </xf>
    <xf numFmtId="0" fontId="8" fillId="0" borderId="47" xfId="0" applyFont="1" applyBorder="1"/>
    <xf numFmtId="43" fontId="11" fillId="0" borderId="48" xfId="4" applyFont="1" applyBorder="1" applyAlignment="1">
      <alignment horizontal="right" wrapText="1" readingOrder="1"/>
    </xf>
    <xf numFmtId="4" fontId="11" fillId="0" borderId="49" xfId="0" applyNumberFormat="1" applyFont="1" applyBorder="1" applyAlignment="1">
      <alignment horizontal="right" wrapText="1" readingOrder="1"/>
    </xf>
    <xf numFmtId="43" fontId="19" fillId="0" borderId="39" xfId="4" applyFont="1" applyBorder="1" applyAlignment="1">
      <alignment horizontal="right" wrapText="1" readingOrder="1"/>
    </xf>
    <xf numFmtId="4" fontId="9" fillId="0" borderId="42" xfId="0" applyNumberFormat="1" applyFont="1" applyBorder="1" applyAlignment="1">
      <alignment horizontal="right" wrapText="1" readingOrder="1"/>
    </xf>
    <xf numFmtId="0" fontId="17" fillId="0" borderId="28" xfId="0" applyFont="1" applyBorder="1" applyAlignment="1">
      <alignment horizontal="center" wrapText="1" readingOrder="1"/>
    </xf>
    <xf numFmtId="43" fontId="9" fillId="0" borderId="28" xfId="4" applyFont="1" applyBorder="1" applyAlignment="1">
      <alignment horizontal="right" wrapText="1" readingOrder="1"/>
    </xf>
    <xf numFmtId="4" fontId="11" fillId="0" borderId="39" xfId="0" applyNumberFormat="1" applyFont="1" applyBorder="1" applyAlignment="1">
      <alignment horizontal="right" wrapText="1" readingOrder="1"/>
    </xf>
    <xf numFmtId="0" fontId="8" fillId="0" borderId="0" xfId="0" applyFont="1" applyBorder="1"/>
    <xf numFmtId="0" fontId="13" fillId="0" borderId="0" xfId="0" applyFont="1" applyBorder="1"/>
    <xf numFmtId="0" fontId="14" fillId="0" borderId="26" xfId="0" applyFont="1" applyBorder="1" applyAlignment="1">
      <alignment horizontal="left" vertical="top" wrapText="1" readingOrder="1"/>
    </xf>
    <xf numFmtId="0" fontId="15" fillId="0" borderId="27" xfId="0" applyFont="1" applyBorder="1"/>
    <xf numFmtId="0" fontId="11" fillId="0" borderId="26" xfId="0" applyFont="1" applyBorder="1" applyAlignment="1">
      <alignment horizontal="left" vertical="top" wrapText="1" readingOrder="1"/>
    </xf>
    <xf numFmtId="0" fontId="11" fillId="0" borderId="26" xfId="0" applyFont="1" applyBorder="1" applyAlignment="1">
      <alignment horizontal="left" vertical="top" readingOrder="1"/>
    </xf>
    <xf numFmtId="43" fontId="8" fillId="0" borderId="0" xfId="0" applyNumberFormat="1" applyFont="1"/>
    <xf numFmtId="0" fontId="11" fillId="0" borderId="52" xfId="0" applyFont="1" applyBorder="1" applyAlignment="1">
      <alignment vertical="top" wrapText="1" readingOrder="1"/>
    </xf>
    <xf numFmtId="0" fontId="20" fillId="0" borderId="0" xfId="0" applyFont="1" applyAlignment="1">
      <alignment horizontal="center" wrapText="1"/>
    </xf>
    <xf numFmtId="0" fontId="15" fillId="0" borderId="0" xfId="0" applyFont="1" applyAlignment="1"/>
    <xf numFmtId="43" fontId="15" fillId="0" borderId="0" xfId="4" applyFont="1" applyAlignment="1"/>
    <xf numFmtId="0" fontId="6" fillId="0" borderId="38" xfId="0" applyFont="1" applyBorder="1" applyAlignment="1">
      <alignment horizontal="right" vertical="top" wrapText="1" readingOrder="1"/>
    </xf>
    <xf numFmtId="0" fontId="8" fillId="0" borderId="37" xfId="0" applyFont="1" applyBorder="1" applyAlignment="1">
      <alignment horizontal="right" vertical="center"/>
    </xf>
    <xf numFmtId="0" fontId="17" fillId="0" borderId="39" xfId="0" applyFont="1" applyBorder="1" applyAlignment="1">
      <alignment horizontal="right" vertical="center" wrapText="1" readingOrder="1"/>
    </xf>
    <xf numFmtId="43" fontId="9" fillId="0" borderId="39" xfId="4" applyFont="1" applyBorder="1" applyAlignment="1">
      <alignment horizontal="right" vertical="center" wrapText="1" readingOrder="1"/>
    </xf>
    <xf numFmtId="0" fontId="8" fillId="0" borderId="0" xfId="0" applyFont="1" applyAlignment="1">
      <alignment horizontal="right" vertical="center"/>
    </xf>
    <xf numFmtId="4" fontId="9" fillId="0" borderId="39" xfId="0" applyNumberFormat="1" applyFont="1" applyBorder="1" applyAlignment="1">
      <alignment horizontal="right" vertical="center" wrapText="1" readingOrder="1"/>
    </xf>
    <xf numFmtId="0" fontId="8" fillId="0" borderId="50" xfId="0" applyFont="1" applyBorder="1" applyAlignment="1">
      <alignment horizontal="right" vertical="center"/>
    </xf>
    <xf numFmtId="43" fontId="19" fillId="0" borderId="39" xfId="4" applyFont="1" applyBorder="1" applyAlignment="1">
      <alignment horizontal="right" vertical="center" wrapText="1" readingOrder="1"/>
    </xf>
    <xf numFmtId="43" fontId="19" fillId="0" borderId="51" xfId="4" applyFont="1" applyBorder="1" applyAlignment="1">
      <alignment horizontal="right" vertical="center" wrapText="1" readingOrder="1"/>
    </xf>
    <xf numFmtId="0" fontId="17" fillId="0" borderId="39" xfId="0" applyFont="1" applyBorder="1" applyAlignment="1">
      <alignment vertical="center" wrapText="1" readingOrder="1"/>
    </xf>
    <xf numFmtId="43" fontId="19" fillId="0" borderId="39" xfId="4" applyFont="1" applyBorder="1" applyAlignment="1">
      <alignment vertical="center" wrapText="1" readingOrder="1"/>
    </xf>
    <xf numFmtId="4" fontId="19" fillId="0" borderId="39" xfId="0" applyNumberFormat="1" applyFont="1" applyBorder="1" applyAlignment="1">
      <alignment vertical="center" wrapText="1" readingOrder="1"/>
    </xf>
    <xf numFmtId="0" fontId="8" fillId="0" borderId="0" xfId="0" applyFont="1" applyAlignment="1">
      <alignment vertical="center"/>
    </xf>
    <xf numFmtId="43" fontId="12" fillId="0" borderId="39" xfId="4" applyFont="1" applyBorder="1" applyAlignment="1">
      <alignment horizontal="right" wrapText="1" readingOrder="1"/>
    </xf>
    <xf numFmtId="0" fontId="22" fillId="0" borderId="26" xfId="0" applyFont="1" applyBorder="1" applyAlignment="1">
      <alignment horizontal="left" vertical="top" wrapText="1" readingOrder="1"/>
    </xf>
    <xf numFmtId="0" fontId="22" fillId="0" borderId="26" xfId="0" applyFont="1" applyBorder="1" applyAlignment="1">
      <alignment horizontal="left" vertical="top" readingOrder="1"/>
    </xf>
    <xf numFmtId="0" fontId="8" fillId="0" borderId="54" xfId="0" applyFont="1" applyBorder="1"/>
    <xf numFmtId="0" fontId="16" fillId="0" borderId="55" xfId="0" applyFont="1" applyBorder="1" applyAlignment="1">
      <alignment horizontal="left"/>
    </xf>
    <xf numFmtId="0" fontId="22" fillId="0" borderId="29" xfId="0" applyFont="1" applyBorder="1" applyAlignment="1">
      <alignment vertical="top" wrapText="1" readingOrder="1"/>
    </xf>
    <xf numFmtId="49" fontId="23" fillId="0" borderId="28" xfId="0" applyNumberFormat="1" applyFont="1" applyBorder="1" applyAlignment="1">
      <alignment horizontal="center" vertical="center" wrapText="1" readingOrder="1"/>
    </xf>
    <xf numFmtId="0" fontId="6" fillId="0" borderId="38" xfId="0" applyFont="1" applyBorder="1" applyAlignment="1">
      <alignment horizontal="right" vertical="center" wrapText="1" readingOrder="1"/>
    </xf>
    <xf numFmtId="0" fontId="8" fillId="0" borderId="0" xfId="0" applyFont="1" applyAlignment="1">
      <alignment wrapText="1"/>
    </xf>
    <xf numFmtId="0" fontId="25" fillId="0" borderId="0" xfId="0" applyFont="1" applyFill="1" applyBorder="1"/>
    <xf numFmtId="0" fontId="24" fillId="0" borderId="0" xfId="2" applyNumberFormat="1" applyFont="1" applyFill="1" applyBorder="1" applyAlignment="1">
      <alignment horizontal="right" vertical="top" wrapText="1" readingOrder="1"/>
    </xf>
    <xf numFmtId="0" fontId="28" fillId="2" borderId="4" xfId="2" applyNumberFormat="1" applyFont="1" applyFill="1" applyBorder="1" applyAlignment="1">
      <alignment horizontal="center" vertical="center" wrapText="1" readingOrder="1"/>
    </xf>
    <xf numFmtId="0" fontId="28" fillId="2" borderId="1" xfId="2" applyNumberFormat="1" applyFont="1" applyFill="1" applyBorder="1" applyAlignment="1">
      <alignment horizontal="center" vertical="center" wrapText="1" readingOrder="1"/>
    </xf>
    <xf numFmtId="0" fontId="28" fillId="2" borderId="7" xfId="2" applyNumberFormat="1" applyFont="1" applyFill="1" applyBorder="1" applyAlignment="1">
      <alignment horizontal="center" vertical="center" wrapText="1" readingOrder="1"/>
    </xf>
    <xf numFmtId="0" fontId="26" fillId="0" borderId="1" xfId="2" applyNumberFormat="1" applyFont="1" applyFill="1" applyBorder="1" applyAlignment="1">
      <alignment horizontal="right" vertical="center" wrapText="1" readingOrder="1"/>
    </xf>
    <xf numFmtId="187" fontId="26" fillId="0" borderId="1" xfId="2" applyNumberFormat="1" applyFont="1" applyFill="1" applyBorder="1" applyAlignment="1">
      <alignment horizontal="right" vertical="center" wrapText="1" readingOrder="1"/>
    </xf>
    <xf numFmtId="0" fontId="28" fillId="0" borderId="1" xfId="2" applyNumberFormat="1" applyFont="1" applyFill="1" applyBorder="1" applyAlignment="1">
      <alignment vertical="center" wrapText="1" readingOrder="1"/>
    </xf>
    <xf numFmtId="0" fontId="28" fillId="0" borderId="1" xfId="2" applyNumberFormat="1" applyFont="1" applyFill="1" applyBorder="1" applyAlignment="1">
      <alignment horizontal="right" vertical="center" wrapText="1" readingOrder="1"/>
    </xf>
    <xf numFmtId="0" fontId="28" fillId="0" borderId="2" xfId="2" applyNumberFormat="1" applyFont="1" applyFill="1" applyBorder="1" applyAlignment="1">
      <alignment horizontal="left" vertical="center" wrapText="1" readingOrder="1"/>
    </xf>
    <xf numFmtId="0" fontId="26" fillId="0" borderId="2" xfId="2" applyNumberFormat="1" applyFont="1" applyFill="1" applyBorder="1" applyAlignment="1">
      <alignment vertical="center" wrapText="1" readingOrder="1"/>
    </xf>
    <xf numFmtId="0" fontId="28" fillId="0" borderId="2" xfId="2" applyNumberFormat="1" applyFont="1" applyFill="1" applyBorder="1" applyAlignment="1">
      <alignment horizontal="right" vertical="center" wrapText="1" readingOrder="1"/>
    </xf>
    <xf numFmtId="0" fontId="30" fillId="0" borderId="10" xfId="2" applyNumberFormat="1" applyFont="1" applyFill="1" applyBorder="1" applyAlignment="1">
      <alignment horizontal="right" vertical="center" wrapText="1" readingOrder="1"/>
    </xf>
    <xf numFmtId="0" fontId="30" fillId="0" borderId="11" xfId="2" applyNumberFormat="1" applyFont="1" applyFill="1" applyBorder="1" applyAlignment="1">
      <alignment horizontal="right" vertical="center" wrapText="1" readingOrder="1"/>
    </xf>
    <xf numFmtId="0" fontId="31" fillId="0" borderId="10" xfId="2" applyNumberFormat="1" applyFont="1" applyFill="1" applyBorder="1" applyAlignment="1">
      <alignment horizontal="right" vertical="center" wrapText="1" readingOrder="1"/>
    </xf>
    <xf numFmtId="0" fontId="31" fillId="0" borderId="11" xfId="2" applyNumberFormat="1" applyFont="1" applyFill="1" applyBorder="1" applyAlignment="1">
      <alignment horizontal="right" vertical="center" wrapText="1" readingOrder="1"/>
    </xf>
    <xf numFmtId="0" fontId="28" fillId="0" borderId="13" xfId="2" applyNumberFormat="1" applyFont="1" applyFill="1" applyBorder="1" applyAlignment="1">
      <alignment horizontal="right" vertical="center" wrapText="1" readingOrder="1"/>
    </xf>
    <xf numFmtId="0" fontId="24" fillId="0" borderId="0" xfId="2" applyNumberFormat="1" applyFont="1" applyFill="1" applyBorder="1" applyAlignment="1">
      <alignment horizontal="left" vertical="top" wrapText="1" readingOrder="1"/>
    </xf>
    <xf numFmtId="0" fontId="24" fillId="0" borderId="1" xfId="2" applyNumberFormat="1" applyFont="1" applyFill="1" applyBorder="1" applyAlignment="1">
      <alignment horizontal="center" vertical="center" wrapText="1" readingOrder="1"/>
    </xf>
    <xf numFmtId="188" fontId="24" fillId="0" borderId="1" xfId="2" applyNumberFormat="1" applyFont="1" applyFill="1" applyBorder="1" applyAlignment="1">
      <alignment horizontal="right" vertical="center" wrapText="1" readingOrder="1"/>
    </xf>
    <xf numFmtId="188" fontId="34" fillId="0" borderId="1" xfId="2" applyNumberFormat="1" applyFont="1" applyFill="1" applyBorder="1" applyAlignment="1">
      <alignment horizontal="right" vertical="center" wrapText="1" readingOrder="1"/>
    </xf>
    <xf numFmtId="0" fontId="32" fillId="0" borderId="0" xfId="2" applyNumberFormat="1" applyFont="1" applyFill="1" applyBorder="1" applyAlignment="1">
      <alignment vertical="top" wrapText="1" readingOrder="1"/>
    </xf>
    <xf numFmtId="0" fontId="25" fillId="0" borderId="0" xfId="0" applyFont="1" applyFill="1" applyBorder="1"/>
    <xf numFmtId="0" fontId="28" fillId="2" borderId="4" xfId="2" applyNumberFormat="1" applyFont="1" applyFill="1" applyBorder="1" applyAlignment="1">
      <alignment horizontal="center" vertical="center" wrapText="1" readingOrder="1"/>
    </xf>
    <xf numFmtId="0" fontId="25" fillId="0" borderId="5" xfId="2" applyNumberFormat="1" applyFont="1" applyFill="1" applyBorder="1" applyAlignment="1">
      <alignment vertical="top" wrapText="1"/>
    </xf>
    <xf numFmtId="0" fontId="25" fillId="0" borderId="6" xfId="2" applyNumberFormat="1" applyFont="1" applyFill="1" applyBorder="1" applyAlignment="1">
      <alignment vertical="top" wrapText="1"/>
    </xf>
    <xf numFmtId="0" fontId="24" fillId="0" borderId="0" xfId="2" applyNumberFormat="1" applyFont="1" applyFill="1" applyBorder="1" applyAlignment="1">
      <alignment vertical="top" wrapText="1" readingOrder="1"/>
    </xf>
    <xf numFmtId="0" fontId="28" fillId="0" borderId="1" xfId="2" applyNumberFormat="1" applyFont="1" applyFill="1" applyBorder="1" applyAlignment="1">
      <alignment horizontal="right" vertical="center" wrapText="1" readingOrder="1"/>
    </xf>
    <xf numFmtId="0" fontId="25" fillId="0" borderId="2" xfId="2" applyNumberFormat="1" applyFont="1" applyFill="1" applyBorder="1" applyAlignment="1">
      <alignment vertical="top" wrapText="1"/>
    </xf>
    <xf numFmtId="0" fontId="25" fillId="0" borderId="3" xfId="2" applyNumberFormat="1" applyFont="1" applyFill="1" applyBorder="1" applyAlignment="1">
      <alignment vertical="top" wrapText="1"/>
    </xf>
    <xf numFmtId="0" fontId="29" fillId="0" borderId="1" xfId="2" applyNumberFormat="1" applyFont="1" applyFill="1" applyBorder="1" applyAlignment="1">
      <alignment horizontal="center" vertical="center" wrapText="1" readingOrder="1"/>
    </xf>
    <xf numFmtId="0" fontId="26" fillId="0" borderId="0" xfId="2" applyNumberFormat="1" applyFont="1" applyFill="1" applyBorder="1" applyAlignment="1">
      <alignment horizontal="center" vertical="top" wrapText="1" readingOrder="1"/>
    </xf>
    <xf numFmtId="0" fontId="27" fillId="0" borderId="0" xfId="2" applyNumberFormat="1" applyFont="1" applyFill="1" applyBorder="1" applyAlignment="1">
      <alignment horizontal="center" vertical="top" wrapText="1" readingOrder="1"/>
    </xf>
    <xf numFmtId="0" fontId="28" fillId="2" borderId="1" xfId="2" applyNumberFormat="1" applyFont="1" applyFill="1" applyBorder="1" applyAlignment="1">
      <alignment horizontal="center" vertical="center" wrapText="1" readingOrder="1"/>
    </xf>
    <xf numFmtId="0" fontId="26" fillId="0" borderId="1" xfId="2" applyNumberFormat="1" applyFont="1" applyFill="1" applyBorder="1" applyAlignment="1">
      <alignment horizontal="right" vertical="center" wrapText="1" readingOrder="1"/>
    </xf>
    <xf numFmtId="0" fontId="26" fillId="0" borderId="1" xfId="2" applyNumberFormat="1" applyFont="1" applyFill="1" applyBorder="1" applyAlignment="1">
      <alignment horizontal="center" vertical="center" wrapText="1" readingOrder="1"/>
    </xf>
    <xf numFmtId="0" fontId="28" fillId="2" borderId="7" xfId="2" applyNumberFormat="1" applyFont="1" applyFill="1" applyBorder="1" applyAlignment="1">
      <alignment horizontal="center" vertical="center" wrapText="1" readingOrder="1"/>
    </xf>
    <xf numFmtId="0" fontId="25" fillId="0" borderId="8" xfId="2" applyNumberFormat="1" applyFont="1" applyFill="1" applyBorder="1" applyAlignment="1">
      <alignment vertical="top" wrapText="1"/>
    </xf>
    <xf numFmtId="0" fontId="25" fillId="0" borderId="9" xfId="2" applyNumberFormat="1" applyFont="1" applyFill="1" applyBorder="1" applyAlignment="1">
      <alignment vertical="top" wrapText="1"/>
    </xf>
    <xf numFmtId="0" fontId="26" fillId="0" borderId="1" xfId="2" applyNumberFormat="1" applyFont="1" applyFill="1" applyBorder="1" applyAlignment="1">
      <alignment vertical="center" wrapText="1" readingOrder="1"/>
    </xf>
    <xf numFmtId="0" fontId="28" fillId="0" borderId="1" xfId="2" applyNumberFormat="1" applyFont="1" applyFill="1" applyBorder="1" applyAlignment="1">
      <alignment horizontal="center" vertical="center" wrapText="1" readingOrder="1"/>
    </xf>
    <xf numFmtId="0" fontId="30" fillId="0" borderId="10" xfId="2" applyNumberFormat="1" applyFont="1" applyFill="1" applyBorder="1" applyAlignment="1">
      <alignment horizontal="right" vertical="center" wrapText="1" readingOrder="1"/>
    </xf>
    <xf numFmtId="0" fontId="25" fillId="0" borderId="11" xfId="2" applyNumberFormat="1" applyFont="1" applyFill="1" applyBorder="1" applyAlignment="1">
      <alignment vertical="top" wrapText="1"/>
    </xf>
    <xf numFmtId="0" fontId="25" fillId="0" borderId="12" xfId="2" applyNumberFormat="1" applyFont="1" applyFill="1" applyBorder="1" applyAlignment="1">
      <alignment vertical="top" wrapText="1"/>
    </xf>
    <xf numFmtId="0" fontId="30" fillId="0" borderId="10" xfId="2" applyNumberFormat="1" applyFont="1" applyFill="1" applyBorder="1" applyAlignment="1">
      <alignment horizontal="center" vertical="center" wrapText="1" readingOrder="1"/>
    </xf>
    <xf numFmtId="0" fontId="31" fillId="0" borderId="10" xfId="2" applyNumberFormat="1" applyFont="1" applyFill="1" applyBorder="1" applyAlignment="1">
      <alignment horizontal="right" vertical="center" wrapText="1" readingOrder="1"/>
    </xf>
    <xf numFmtId="0" fontId="31" fillId="0" borderId="10" xfId="2" applyNumberFormat="1" applyFont="1" applyFill="1" applyBorder="1" applyAlignment="1">
      <alignment horizontal="center" vertical="center" wrapText="1" readingOrder="1"/>
    </xf>
    <xf numFmtId="0" fontId="26" fillId="0" borderId="13" xfId="2" applyNumberFormat="1" applyFont="1" applyFill="1" applyBorder="1" applyAlignment="1">
      <alignment vertical="center" wrapText="1" readingOrder="1"/>
    </xf>
    <xf numFmtId="0" fontId="28" fillId="0" borderId="13" xfId="2" applyNumberFormat="1" applyFont="1" applyFill="1" applyBorder="1" applyAlignment="1">
      <alignment horizontal="right" vertical="center" wrapText="1" readingOrder="1"/>
    </xf>
    <xf numFmtId="0" fontId="30" fillId="0" borderId="0" xfId="2" applyNumberFormat="1" applyFont="1" applyFill="1" applyBorder="1" applyAlignment="1">
      <alignment vertical="top" wrapText="1" readingOrder="1"/>
    </xf>
    <xf numFmtId="0" fontId="24" fillId="0" borderId="1" xfId="2" applyNumberFormat="1" applyFont="1" applyFill="1" applyBorder="1" applyAlignment="1">
      <alignment vertical="center" wrapText="1" readingOrder="1"/>
    </xf>
    <xf numFmtId="188" fontId="24" fillId="0" borderId="1" xfId="2" applyNumberFormat="1" applyFont="1" applyFill="1" applyBorder="1" applyAlignment="1">
      <alignment horizontal="right" vertical="center" wrapText="1" readingOrder="1"/>
    </xf>
    <xf numFmtId="0" fontId="28" fillId="0" borderId="7" xfId="2" applyNumberFormat="1" applyFont="1" applyFill="1" applyBorder="1" applyAlignment="1">
      <alignment horizontal="right" vertical="center" wrapText="1" readingOrder="1"/>
    </xf>
    <xf numFmtId="188" fontId="34" fillId="0" borderId="1" xfId="2" applyNumberFormat="1" applyFont="1" applyFill="1" applyBorder="1" applyAlignment="1">
      <alignment horizontal="right" vertical="center" wrapText="1" readingOrder="1"/>
    </xf>
    <xf numFmtId="0" fontId="33" fillId="0" borderId="0" xfId="2" applyNumberFormat="1" applyFont="1" applyFill="1" applyBorder="1" applyAlignment="1">
      <alignment horizontal="center" vertical="top" wrapText="1" readingOrder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 shrinkToFit="1"/>
    </xf>
    <xf numFmtId="0" fontId="5" fillId="0" borderId="26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2" fillId="0" borderId="37" xfId="0" applyFont="1" applyBorder="1" applyAlignment="1">
      <alignment horizontal="right" vertical="center" wrapText="1" readingOrder="1"/>
    </xf>
    <xf numFmtId="0" fontId="12" fillId="0" borderId="38" xfId="0" applyFont="1" applyBorder="1" applyAlignment="1">
      <alignment horizontal="right" vertical="center" wrapText="1" readingOrder="1"/>
    </xf>
    <xf numFmtId="0" fontId="6" fillId="0" borderId="0" xfId="0" applyFont="1" applyAlignment="1">
      <alignment horizontal="center" wrapText="1" readingOrder="1"/>
    </xf>
    <xf numFmtId="0" fontId="8" fillId="0" borderId="0" xfId="0" applyFont="1" applyAlignment="1">
      <alignment wrapText="1"/>
    </xf>
    <xf numFmtId="0" fontId="6" fillId="0" borderId="32" xfId="0" applyFont="1" applyBorder="1" applyAlignment="1">
      <alignment horizontal="center" vertical="top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6" fillId="0" borderId="33" xfId="0" applyFont="1" applyBorder="1" applyAlignment="1">
      <alignment horizontal="center" vertical="center" wrapText="1" readingOrder="1"/>
    </xf>
    <xf numFmtId="0" fontId="6" fillId="0" borderId="23" xfId="0" applyFont="1" applyBorder="1" applyAlignment="1">
      <alignment horizontal="left" vertical="top" wrapText="1" readingOrder="1"/>
    </xf>
    <xf numFmtId="0" fontId="6" fillId="0" borderId="22" xfId="0" applyFont="1" applyBorder="1" applyAlignment="1">
      <alignment horizontal="left" vertical="top" wrapText="1" readingOrder="1"/>
    </xf>
    <xf numFmtId="0" fontId="6" fillId="0" borderId="40" xfId="0" applyFont="1" applyBorder="1" applyAlignment="1">
      <alignment horizontal="left" vertical="top" wrapText="1" readingOrder="1"/>
    </xf>
    <xf numFmtId="0" fontId="6" fillId="0" borderId="41" xfId="0" applyFont="1" applyBorder="1" applyAlignment="1">
      <alignment horizontal="left" vertical="top" wrapText="1" readingOrder="1"/>
    </xf>
    <xf numFmtId="0" fontId="6" fillId="0" borderId="37" xfId="0" applyFont="1" applyBorder="1" applyAlignment="1">
      <alignment horizontal="right" vertical="center" wrapText="1" readingOrder="1"/>
    </xf>
    <xf numFmtId="0" fontId="6" fillId="0" borderId="38" xfId="0" applyFont="1" applyBorder="1" applyAlignment="1">
      <alignment horizontal="right" vertical="center" wrapText="1" readingOrder="1"/>
    </xf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9" fillId="0" borderId="40" xfId="0" applyFont="1" applyBorder="1" applyAlignment="1">
      <alignment horizontal="left" vertical="top" wrapText="1" readingOrder="1"/>
    </xf>
    <xf numFmtId="0" fontId="9" fillId="0" borderId="41" xfId="0" applyFont="1" applyBorder="1" applyAlignment="1">
      <alignment horizontal="left" vertical="top" wrapText="1" readingOrder="1"/>
    </xf>
    <xf numFmtId="0" fontId="21" fillId="0" borderId="50" xfId="0" applyFont="1" applyBorder="1" applyAlignment="1">
      <alignment horizontal="center" vertical="center" wrapText="1" readingOrder="1"/>
    </xf>
    <xf numFmtId="0" fontId="21" fillId="0" borderId="53" xfId="0" applyFont="1" applyBorder="1" applyAlignment="1">
      <alignment horizontal="center" vertical="center" wrapText="1" readingOrder="1"/>
    </xf>
    <xf numFmtId="0" fontId="6" fillId="0" borderId="43" xfId="0" applyFont="1" applyBorder="1" applyAlignment="1">
      <alignment horizontal="left" vertical="top" wrapText="1" readingOrder="1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6" fillId="0" borderId="50" xfId="0" applyFont="1" applyBorder="1" applyAlignment="1">
      <alignment horizontal="right" vertical="center" wrapText="1" readingOrder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top" wrapText="1" readingOrder="1"/>
    </xf>
    <xf numFmtId="0" fontId="6" fillId="0" borderId="26" xfId="0" applyFont="1" applyBorder="1" applyAlignment="1">
      <alignment horizontal="left" vertical="top" wrapText="1" readingOrder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7" fillId="0" borderId="56" xfId="0" applyFont="1" applyBorder="1" applyAlignment="1">
      <alignment horizontal="left" vertical="top" wrapText="1" readingOrder="1"/>
    </xf>
    <xf numFmtId="0" fontId="18" fillId="0" borderId="26" xfId="0" applyFont="1" applyBorder="1" applyAlignment="1">
      <alignment horizontal="center" wrapText="1" readingOrder="1"/>
    </xf>
  </cellXfs>
  <cellStyles count="5">
    <cellStyle name="Normal" xfId="2"/>
    <cellStyle name="เครื่องหมายจุลภาค" xfId="4" builtinId="3"/>
    <cellStyle name="ปกติ" xfId="0" builtinId="0"/>
    <cellStyle name="ปกติ 2" xfId="1"/>
    <cellStyle name="ปกติ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Microsoft\Windows\Temporary%20Internet%20Files\Content.IE5\3QS9AI1D\&#3607;&#3632;&#3648;&#3610;&#3637;&#3618;&#3609;&#3619;&#3634;&#3618;&#3619;&#3633;&#3610;%20&#3617;&#3636;.&#3618;.256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Microsoft\Windows\Temporary%20Internet%20Files\Content.IE5\3QS9AI1D\&#3607;&#3632;&#3648;&#3610;&#3637;&#3618;&#3609;&#3619;&#3634;&#3618;&#3619;&#3633;&#3610;%20&#3626;.&#3588;.256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ะเบียน60"/>
      <sheetName val="ใบผ่าน3"/>
      <sheetName val="Sheet2"/>
      <sheetName val="Sheet1"/>
    </sheetNames>
    <sheetDataSet>
      <sheetData sheetId="0" refreshError="1">
        <row r="8">
          <cell r="E8">
            <v>28123</v>
          </cell>
        </row>
        <row r="11">
          <cell r="G11">
            <v>0</v>
          </cell>
        </row>
        <row r="13">
          <cell r="G13">
            <v>0</v>
          </cell>
        </row>
        <row r="18">
          <cell r="G18">
            <v>3000</v>
          </cell>
        </row>
        <row r="21">
          <cell r="G21">
            <v>0</v>
          </cell>
        </row>
        <row r="22">
          <cell r="G22">
            <v>783594</v>
          </cell>
        </row>
        <row r="25">
          <cell r="G25">
            <v>0</v>
          </cell>
        </row>
        <row r="27">
          <cell r="G27">
            <v>405</v>
          </cell>
        </row>
        <row r="30">
          <cell r="G30">
            <v>0</v>
          </cell>
        </row>
        <row r="35">
          <cell r="G35">
            <v>0</v>
          </cell>
        </row>
        <row r="38">
          <cell r="G38">
            <v>0</v>
          </cell>
        </row>
        <row r="39">
          <cell r="G39">
            <v>61000</v>
          </cell>
        </row>
        <row r="43">
          <cell r="G43">
            <v>0</v>
          </cell>
        </row>
        <row r="44">
          <cell r="G44">
            <v>0</v>
          </cell>
        </row>
        <row r="48">
          <cell r="G48">
            <v>0</v>
          </cell>
        </row>
        <row r="51">
          <cell r="G51">
            <v>35466.29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6828478</v>
          </cell>
        </row>
        <row r="61">
          <cell r="G61">
            <v>0</v>
          </cell>
        </row>
        <row r="63">
          <cell r="G63">
            <v>181900</v>
          </cell>
        </row>
        <row r="66">
          <cell r="G6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ทะเบียน60"/>
      <sheetName val="ใบผ่าน3"/>
      <sheetName val="Sheet2"/>
      <sheetName val="Sheet1"/>
    </sheetNames>
    <sheetDataSet>
      <sheetData sheetId="0"/>
      <sheetData sheetId="1">
        <row r="7">
          <cell r="Z7">
            <v>50321</v>
          </cell>
        </row>
        <row r="8">
          <cell r="Z8">
            <v>240.35</v>
          </cell>
        </row>
        <row r="9">
          <cell r="Z9">
            <v>400</v>
          </cell>
        </row>
        <row r="10">
          <cell r="Z10">
            <v>148285.07999999999</v>
          </cell>
        </row>
        <row r="11">
          <cell r="Z11">
            <v>0</v>
          </cell>
        </row>
        <row r="12">
          <cell r="Z12">
            <v>17800</v>
          </cell>
        </row>
        <row r="13">
          <cell r="Z13">
            <v>500</v>
          </cell>
        </row>
        <row r="14">
          <cell r="Z14">
            <v>200</v>
          </cell>
        </row>
        <row r="15">
          <cell r="Z15">
            <v>0</v>
          </cell>
        </row>
        <row r="16">
          <cell r="Z16">
            <v>0</v>
          </cell>
        </row>
        <row r="17">
          <cell r="Z17">
            <v>280</v>
          </cell>
        </row>
        <row r="18">
          <cell r="Z18">
            <v>0</v>
          </cell>
        </row>
        <row r="19">
          <cell r="Z19">
            <v>0</v>
          </cell>
        </row>
        <row r="20">
          <cell r="Z20">
            <v>400</v>
          </cell>
        </row>
        <row r="21">
          <cell r="Z21">
            <v>1000</v>
          </cell>
        </row>
        <row r="22">
          <cell r="Z22">
            <v>0</v>
          </cell>
        </row>
        <row r="23">
          <cell r="Z23">
            <v>0</v>
          </cell>
        </row>
        <row r="24">
          <cell r="Z24">
            <v>0</v>
          </cell>
        </row>
        <row r="25">
          <cell r="Z25">
            <v>400</v>
          </cell>
        </row>
        <row r="26">
          <cell r="Z26">
            <v>4000</v>
          </cell>
        </row>
        <row r="27">
          <cell r="Z27">
            <v>10550</v>
          </cell>
        </row>
        <row r="28">
          <cell r="Z28">
            <v>0</v>
          </cell>
        </row>
        <row r="29">
          <cell r="Z29">
            <v>119468</v>
          </cell>
        </row>
        <row r="30">
          <cell r="Z30">
            <v>12000</v>
          </cell>
        </row>
        <row r="31">
          <cell r="Z31">
            <v>1000</v>
          </cell>
        </row>
        <row r="32">
          <cell r="Z32">
            <v>45553.55</v>
          </cell>
        </row>
        <row r="33">
          <cell r="Z33">
            <v>0</v>
          </cell>
        </row>
        <row r="34">
          <cell r="Z34">
            <v>143467.32999999999</v>
          </cell>
        </row>
        <row r="35">
          <cell r="Z35">
            <v>0</v>
          </cell>
        </row>
        <row r="36">
          <cell r="Z36">
            <v>67304.7</v>
          </cell>
        </row>
        <row r="37">
          <cell r="Z37">
            <v>164096.21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2021</v>
          </cell>
        </row>
        <row r="42">
          <cell r="Z42">
            <v>0</v>
          </cell>
        </row>
        <row r="43">
          <cell r="Z43">
            <v>0</v>
          </cell>
        </row>
        <row r="44">
          <cell r="Z44">
            <v>0</v>
          </cell>
        </row>
        <row r="45">
          <cell r="Z45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Z49">
            <v>0</v>
          </cell>
        </row>
        <row r="50">
          <cell r="Z50">
            <v>0</v>
          </cell>
        </row>
        <row r="51">
          <cell r="Z51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topLeftCell="H40" zoomScale="106" zoomScaleSheetLayoutView="106" workbookViewId="0">
      <selection activeCell="J49" sqref="J49"/>
    </sheetView>
  </sheetViews>
  <sheetFormatPr defaultRowHeight="14.25"/>
  <cols>
    <col min="1" max="1" width="0.125" style="125" customWidth="1"/>
    <col min="2" max="2" width="3.875" style="125" customWidth="1"/>
    <col min="3" max="3" width="13.75" style="125" customWidth="1"/>
    <col min="4" max="4" width="0" style="125" hidden="1" customWidth="1"/>
    <col min="5" max="5" width="4" style="125" customWidth="1"/>
    <col min="6" max="6" width="2.75" style="125" customWidth="1"/>
    <col min="7" max="7" width="11.625" style="125" customWidth="1"/>
    <col min="8" max="8" width="16.625" style="125" customWidth="1"/>
    <col min="9" max="9" width="16.875" style="125" customWidth="1"/>
    <col min="10" max="10" width="38.5" style="125" customWidth="1"/>
    <col min="11" max="11" width="3.25" style="125" customWidth="1"/>
    <col min="12" max="12" width="0.75" style="125" customWidth="1"/>
    <col min="13" max="13" width="5.25" style="125" customWidth="1"/>
    <col min="14" max="14" width="9.375" style="125" customWidth="1"/>
    <col min="15" max="15" width="8.25" style="125" customWidth="1"/>
    <col min="16" max="17" width="0" style="125" hidden="1" customWidth="1"/>
    <col min="18" max="16384" width="9" style="125"/>
  </cols>
  <sheetData>
    <row r="1" spans="1:16" ht="14.25" customHeight="1">
      <c r="A1" s="151"/>
      <c r="B1" s="147"/>
      <c r="C1" s="147"/>
      <c r="D1" s="147"/>
      <c r="E1" s="147"/>
      <c r="G1" s="156" t="s">
        <v>0</v>
      </c>
      <c r="H1" s="147"/>
      <c r="I1" s="147"/>
      <c r="J1" s="147"/>
      <c r="K1" s="147"/>
      <c r="O1" s="126" t="s">
        <v>1</v>
      </c>
    </row>
    <row r="2" spans="1:16" ht="0.75" customHeight="1">
      <c r="G2" s="147"/>
      <c r="H2" s="147"/>
      <c r="I2" s="147"/>
      <c r="J2" s="147"/>
      <c r="K2" s="147"/>
    </row>
    <row r="3" spans="1:16" ht="21.2" customHeight="1">
      <c r="G3" s="157" t="s">
        <v>2</v>
      </c>
      <c r="H3" s="147"/>
      <c r="I3" s="147"/>
      <c r="J3" s="147"/>
      <c r="K3" s="147"/>
    </row>
    <row r="4" spans="1:16" ht="21.2" customHeight="1">
      <c r="G4" s="156" t="s">
        <v>296</v>
      </c>
      <c r="H4" s="147"/>
      <c r="I4" s="147"/>
      <c r="J4" s="147"/>
      <c r="K4" s="147"/>
    </row>
    <row r="5" spans="1:16" ht="14.25" customHeight="1">
      <c r="A5" s="158" t="s">
        <v>3</v>
      </c>
      <c r="B5" s="153"/>
      <c r="C5" s="153"/>
      <c r="D5" s="153"/>
      <c r="E5" s="153"/>
      <c r="F5" s="153"/>
      <c r="G5" s="153"/>
      <c r="H5" s="153"/>
      <c r="I5" s="154"/>
      <c r="J5" s="127" t="s">
        <v>4</v>
      </c>
      <c r="K5" s="148" t="s">
        <v>5</v>
      </c>
      <c r="L5" s="149"/>
      <c r="M5" s="150"/>
      <c r="N5" s="148" t="s">
        <v>6</v>
      </c>
      <c r="O5" s="149"/>
      <c r="P5" s="150"/>
    </row>
    <row r="6" spans="1:16" ht="25.5" customHeight="1">
      <c r="A6" s="158" t="s">
        <v>7</v>
      </c>
      <c r="B6" s="153"/>
      <c r="C6" s="154"/>
      <c r="E6" s="158" t="s">
        <v>8</v>
      </c>
      <c r="F6" s="153"/>
      <c r="G6" s="154"/>
      <c r="H6" s="128" t="s">
        <v>9</v>
      </c>
      <c r="I6" s="128" t="s">
        <v>10</v>
      </c>
      <c r="J6" s="129" t="s">
        <v>11</v>
      </c>
      <c r="K6" s="161" t="s">
        <v>11</v>
      </c>
      <c r="L6" s="162"/>
      <c r="M6" s="163"/>
      <c r="N6" s="161" t="s">
        <v>12</v>
      </c>
      <c r="O6" s="162"/>
      <c r="P6" s="163"/>
    </row>
    <row r="7" spans="1:16" ht="14.25" customHeight="1">
      <c r="A7" s="164" t="s">
        <v>11</v>
      </c>
      <c r="B7" s="153"/>
      <c r="C7" s="154"/>
      <c r="E7" s="159" t="s">
        <v>11</v>
      </c>
      <c r="F7" s="153"/>
      <c r="G7" s="154"/>
      <c r="H7" s="130" t="s">
        <v>11</v>
      </c>
      <c r="I7" s="131">
        <v>59011065.07</v>
      </c>
      <c r="J7" s="132" t="s">
        <v>13</v>
      </c>
      <c r="K7" s="164" t="s">
        <v>11</v>
      </c>
      <c r="L7" s="153"/>
      <c r="M7" s="154"/>
      <c r="N7" s="159" t="s">
        <v>284</v>
      </c>
      <c r="O7" s="153"/>
      <c r="P7" s="154"/>
    </row>
    <row r="8" spans="1:16">
      <c r="A8" s="152" t="s">
        <v>11</v>
      </c>
      <c r="B8" s="153"/>
      <c r="C8" s="154"/>
      <c r="E8" s="152" t="s">
        <v>11</v>
      </c>
      <c r="F8" s="153"/>
      <c r="G8" s="154"/>
      <c r="H8" s="133" t="s">
        <v>11</v>
      </c>
      <c r="I8" s="133" t="s">
        <v>11</v>
      </c>
      <c r="J8" s="134" t="s">
        <v>179</v>
      </c>
      <c r="K8" s="155" t="s">
        <v>31</v>
      </c>
      <c r="L8" s="153"/>
      <c r="M8" s="154"/>
      <c r="N8" s="152" t="s">
        <v>11</v>
      </c>
      <c r="O8" s="153"/>
      <c r="P8" s="154"/>
    </row>
    <row r="9" spans="1:16" ht="14.25" customHeight="1">
      <c r="A9" s="159" t="s">
        <v>14</v>
      </c>
      <c r="B9" s="153"/>
      <c r="C9" s="154"/>
      <c r="E9" s="159" t="s">
        <v>15</v>
      </c>
      <c r="F9" s="153"/>
      <c r="G9" s="154"/>
      <c r="H9" s="130" t="s">
        <v>14</v>
      </c>
      <c r="I9" s="130" t="s">
        <v>297</v>
      </c>
      <c r="J9" s="135" t="s">
        <v>16</v>
      </c>
      <c r="K9" s="160" t="s">
        <v>180</v>
      </c>
      <c r="L9" s="153"/>
      <c r="M9" s="154"/>
      <c r="N9" s="159" t="s">
        <v>298</v>
      </c>
      <c r="O9" s="153"/>
      <c r="P9" s="154"/>
    </row>
    <row r="10" spans="1:16" ht="14.25" customHeight="1">
      <c r="A10" s="159" t="s">
        <v>17</v>
      </c>
      <c r="B10" s="153"/>
      <c r="C10" s="154"/>
      <c r="E10" s="159" t="s">
        <v>15</v>
      </c>
      <c r="F10" s="153"/>
      <c r="G10" s="154"/>
      <c r="H10" s="130" t="s">
        <v>17</v>
      </c>
      <c r="I10" s="130" t="s">
        <v>299</v>
      </c>
      <c r="J10" s="135" t="s">
        <v>18</v>
      </c>
      <c r="K10" s="160" t="s">
        <v>181</v>
      </c>
      <c r="L10" s="153"/>
      <c r="M10" s="154"/>
      <c r="N10" s="159" t="s">
        <v>300</v>
      </c>
      <c r="O10" s="153"/>
      <c r="P10" s="154"/>
    </row>
    <row r="11" spans="1:16" ht="14.25" customHeight="1">
      <c r="A11" s="159" t="s">
        <v>19</v>
      </c>
      <c r="B11" s="153"/>
      <c r="C11" s="154"/>
      <c r="E11" s="159" t="s">
        <v>15</v>
      </c>
      <c r="F11" s="153"/>
      <c r="G11" s="154"/>
      <c r="H11" s="130" t="s">
        <v>19</v>
      </c>
      <c r="I11" s="130" t="s">
        <v>301</v>
      </c>
      <c r="J11" s="135" t="s">
        <v>20</v>
      </c>
      <c r="K11" s="160" t="s">
        <v>182</v>
      </c>
      <c r="L11" s="153"/>
      <c r="M11" s="154"/>
      <c r="N11" s="159" t="s">
        <v>302</v>
      </c>
      <c r="O11" s="153"/>
      <c r="P11" s="154"/>
    </row>
    <row r="12" spans="1:16" ht="14.25" customHeight="1">
      <c r="A12" s="159" t="s">
        <v>21</v>
      </c>
      <c r="B12" s="153"/>
      <c r="C12" s="154"/>
      <c r="E12" s="159" t="s">
        <v>15</v>
      </c>
      <c r="F12" s="153"/>
      <c r="G12" s="154"/>
      <c r="H12" s="130" t="s">
        <v>21</v>
      </c>
      <c r="I12" s="130" t="s">
        <v>303</v>
      </c>
      <c r="J12" s="135" t="s">
        <v>22</v>
      </c>
      <c r="K12" s="160" t="s">
        <v>183</v>
      </c>
      <c r="L12" s="153"/>
      <c r="M12" s="154"/>
      <c r="N12" s="159" t="s">
        <v>304</v>
      </c>
      <c r="O12" s="153"/>
      <c r="P12" s="154"/>
    </row>
    <row r="13" spans="1:16" ht="14.25" customHeight="1">
      <c r="A13" s="159" t="s">
        <v>23</v>
      </c>
      <c r="B13" s="153"/>
      <c r="C13" s="154"/>
      <c r="E13" s="159" t="s">
        <v>15</v>
      </c>
      <c r="F13" s="153"/>
      <c r="G13" s="154"/>
      <c r="H13" s="130" t="s">
        <v>23</v>
      </c>
      <c r="I13" s="130" t="s">
        <v>305</v>
      </c>
      <c r="J13" s="135" t="s">
        <v>24</v>
      </c>
      <c r="K13" s="160" t="s">
        <v>184</v>
      </c>
      <c r="L13" s="153"/>
      <c r="M13" s="154"/>
      <c r="N13" s="159" t="s">
        <v>306</v>
      </c>
      <c r="O13" s="153"/>
      <c r="P13" s="154"/>
    </row>
    <row r="14" spans="1:16" ht="14.25" customHeight="1">
      <c r="A14" s="159" t="s">
        <v>25</v>
      </c>
      <c r="B14" s="153"/>
      <c r="C14" s="154"/>
      <c r="E14" s="159" t="s">
        <v>15</v>
      </c>
      <c r="F14" s="153"/>
      <c r="G14" s="154"/>
      <c r="H14" s="130" t="s">
        <v>25</v>
      </c>
      <c r="I14" s="130" t="s">
        <v>307</v>
      </c>
      <c r="J14" s="135" t="s">
        <v>26</v>
      </c>
      <c r="K14" s="160" t="s">
        <v>185</v>
      </c>
      <c r="L14" s="153"/>
      <c r="M14" s="154"/>
      <c r="N14" s="159" t="s">
        <v>308</v>
      </c>
      <c r="O14" s="153"/>
      <c r="P14" s="154"/>
    </row>
    <row r="15" spans="1:16" ht="14.25" customHeight="1">
      <c r="A15" s="159" t="s">
        <v>27</v>
      </c>
      <c r="B15" s="153"/>
      <c r="C15" s="154"/>
      <c r="E15" s="159" t="s">
        <v>15</v>
      </c>
      <c r="F15" s="153"/>
      <c r="G15" s="154"/>
      <c r="H15" s="130" t="s">
        <v>27</v>
      </c>
      <c r="I15" s="130" t="s">
        <v>309</v>
      </c>
      <c r="J15" s="135" t="s">
        <v>28</v>
      </c>
      <c r="K15" s="160" t="s">
        <v>186</v>
      </c>
      <c r="L15" s="153"/>
      <c r="M15" s="154"/>
      <c r="N15" s="159" t="s">
        <v>310</v>
      </c>
      <c r="O15" s="153"/>
      <c r="P15" s="154"/>
    </row>
    <row r="16" spans="1:16" ht="14.25" customHeight="1">
      <c r="A16" s="152" t="s">
        <v>29</v>
      </c>
      <c r="B16" s="153"/>
      <c r="C16" s="154"/>
      <c r="E16" s="152" t="s">
        <v>15</v>
      </c>
      <c r="F16" s="153"/>
      <c r="G16" s="154"/>
      <c r="H16" s="133" t="s">
        <v>29</v>
      </c>
      <c r="I16" s="133" t="s">
        <v>311</v>
      </c>
      <c r="J16" s="136" t="s">
        <v>30</v>
      </c>
      <c r="K16" s="165" t="s">
        <v>31</v>
      </c>
      <c r="L16" s="153"/>
      <c r="M16" s="154"/>
      <c r="N16" s="152" t="s">
        <v>312</v>
      </c>
      <c r="O16" s="153"/>
      <c r="P16" s="154"/>
    </row>
    <row r="17" spans="1:16" ht="14.25" customHeight="1">
      <c r="A17" s="159" t="s">
        <v>15</v>
      </c>
      <c r="B17" s="153"/>
      <c r="C17" s="154"/>
      <c r="E17" s="159" t="s">
        <v>277</v>
      </c>
      <c r="F17" s="153"/>
      <c r="G17" s="154"/>
      <c r="H17" s="130" t="s">
        <v>277</v>
      </c>
      <c r="I17" s="130" t="s">
        <v>277</v>
      </c>
      <c r="J17" s="135" t="s">
        <v>278</v>
      </c>
      <c r="K17" s="160" t="s">
        <v>279</v>
      </c>
      <c r="L17" s="153"/>
      <c r="M17" s="154"/>
      <c r="N17" s="159" t="s">
        <v>15</v>
      </c>
      <c r="O17" s="153"/>
      <c r="P17" s="154"/>
    </row>
    <row r="18" spans="1:16" ht="14.25" customHeight="1">
      <c r="A18" s="152" t="s">
        <v>29</v>
      </c>
      <c r="B18" s="153"/>
      <c r="C18" s="154"/>
      <c r="E18" s="152" t="s">
        <v>277</v>
      </c>
      <c r="F18" s="153"/>
      <c r="G18" s="154"/>
      <c r="H18" s="133" t="s">
        <v>280</v>
      </c>
      <c r="I18" s="133" t="s">
        <v>313</v>
      </c>
      <c r="J18" s="136" t="s">
        <v>30</v>
      </c>
      <c r="K18" s="165" t="s">
        <v>31</v>
      </c>
      <c r="L18" s="153"/>
      <c r="M18" s="154"/>
      <c r="N18" s="152" t="s">
        <v>312</v>
      </c>
      <c r="O18" s="153"/>
      <c r="P18" s="154"/>
    </row>
    <row r="19" spans="1:16" ht="14.25" customHeight="1">
      <c r="A19" s="159" t="s">
        <v>15</v>
      </c>
      <c r="B19" s="153"/>
      <c r="C19" s="154"/>
      <c r="E19" s="159" t="s">
        <v>15</v>
      </c>
      <c r="F19" s="153"/>
      <c r="G19" s="154"/>
      <c r="H19" s="130" t="s">
        <v>15</v>
      </c>
      <c r="I19" s="130" t="s">
        <v>314</v>
      </c>
      <c r="J19" s="135" t="s">
        <v>32</v>
      </c>
      <c r="K19" s="160" t="s">
        <v>187</v>
      </c>
      <c r="L19" s="153"/>
      <c r="M19" s="154"/>
      <c r="N19" s="159" t="s">
        <v>315</v>
      </c>
      <c r="O19" s="153"/>
      <c r="P19" s="154"/>
    </row>
    <row r="20" spans="1:16" ht="14.25" customHeight="1">
      <c r="A20" s="159" t="s">
        <v>15</v>
      </c>
      <c r="B20" s="153"/>
      <c r="C20" s="154"/>
      <c r="E20" s="159" t="s">
        <v>15</v>
      </c>
      <c r="F20" s="153"/>
      <c r="G20" s="154"/>
      <c r="H20" s="130" t="s">
        <v>15</v>
      </c>
      <c r="I20" s="130" t="s">
        <v>316</v>
      </c>
      <c r="J20" s="135" t="s">
        <v>77</v>
      </c>
      <c r="K20" s="160" t="s">
        <v>317</v>
      </c>
      <c r="L20" s="153"/>
      <c r="M20" s="154"/>
      <c r="N20" s="159" t="s">
        <v>316</v>
      </c>
      <c r="O20" s="153"/>
      <c r="P20" s="154"/>
    </row>
    <row r="21" spans="1:16" ht="14.25" customHeight="1">
      <c r="A21" s="159" t="s">
        <v>15</v>
      </c>
      <c r="B21" s="153"/>
      <c r="C21" s="154"/>
      <c r="E21" s="159" t="s">
        <v>15</v>
      </c>
      <c r="F21" s="153"/>
      <c r="G21" s="154"/>
      <c r="H21" s="130" t="s">
        <v>15</v>
      </c>
      <c r="I21" s="130" t="s">
        <v>318</v>
      </c>
      <c r="J21" s="135" t="s">
        <v>34</v>
      </c>
      <c r="K21" s="160" t="s">
        <v>188</v>
      </c>
      <c r="L21" s="153"/>
      <c r="M21" s="154"/>
      <c r="N21" s="159" t="s">
        <v>316</v>
      </c>
      <c r="O21" s="153"/>
      <c r="P21" s="154"/>
    </row>
    <row r="22" spans="1:16" ht="14.25" customHeight="1">
      <c r="A22" s="159" t="s">
        <v>15</v>
      </c>
      <c r="B22" s="153"/>
      <c r="C22" s="154"/>
      <c r="E22" s="159" t="s">
        <v>15</v>
      </c>
      <c r="F22" s="153"/>
      <c r="G22" s="154"/>
      <c r="H22" s="130" t="s">
        <v>15</v>
      </c>
      <c r="I22" s="130" t="s">
        <v>319</v>
      </c>
      <c r="J22" s="135" t="s">
        <v>35</v>
      </c>
      <c r="K22" s="160" t="s">
        <v>189</v>
      </c>
      <c r="L22" s="153"/>
      <c r="M22" s="154"/>
      <c r="N22" s="159" t="s">
        <v>320</v>
      </c>
      <c r="O22" s="153"/>
      <c r="P22" s="154"/>
    </row>
    <row r="23" spans="1:16" ht="14.25" customHeight="1">
      <c r="A23" s="159" t="s">
        <v>15</v>
      </c>
      <c r="B23" s="153"/>
      <c r="C23" s="154"/>
      <c r="E23" s="159" t="s">
        <v>15</v>
      </c>
      <c r="F23" s="153"/>
      <c r="G23" s="154"/>
      <c r="H23" s="130" t="s">
        <v>15</v>
      </c>
      <c r="I23" s="130" t="s">
        <v>321</v>
      </c>
      <c r="J23" s="135" t="s">
        <v>36</v>
      </c>
      <c r="K23" s="160" t="s">
        <v>190</v>
      </c>
      <c r="L23" s="153"/>
      <c r="M23" s="154"/>
      <c r="N23" s="159" t="s">
        <v>322</v>
      </c>
      <c r="O23" s="153"/>
      <c r="P23" s="154"/>
    </row>
    <row r="24" spans="1:16" ht="14.25" customHeight="1">
      <c r="A24" s="159" t="s">
        <v>15</v>
      </c>
      <c r="B24" s="153"/>
      <c r="C24" s="154"/>
      <c r="E24" s="159" t="s">
        <v>15</v>
      </c>
      <c r="F24" s="153"/>
      <c r="G24" s="154"/>
      <c r="H24" s="130" t="s">
        <v>15</v>
      </c>
      <c r="I24" s="130" t="s">
        <v>323</v>
      </c>
      <c r="J24" s="135" t="s">
        <v>37</v>
      </c>
      <c r="K24" s="160" t="s">
        <v>191</v>
      </c>
      <c r="L24" s="153"/>
      <c r="M24" s="154"/>
      <c r="N24" s="159" t="s">
        <v>324</v>
      </c>
      <c r="O24" s="153"/>
      <c r="P24" s="154"/>
    </row>
    <row r="25" spans="1:16" ht="14.25" customHeight="1">
      <c r="A25" s="159" t="s">
        <v>15</v>
      </c>
      <c r="B25" s="153"/>
      <c r="C25" s="154"/>
      <c r="E25" s="159" t="s">
        <v>15</v>
      </c>
      <c r="F25" s="153"/>
      <c r="G25" s="154"/>
      <c r="H25" s="130" t="s">
        <v>15</v>
      </c>
      <c r="I25" s="130" t="s">
        <v>325</v>
      </c>
      <c r="J25" s="135" t="s">
        <v>38</v>
      </c>
      <c r="K25" s="160" t="s">
        <v>192</v>
      </c>
      <c r="L25" s="153"/>
      <c r="M25" s="154"/>
      <c r="N25" s="159" t="s">
        <v>326</v>
      </c>
      <c r="O25" s="153"/>
      <c r="P25" s="154"/>
    </row>
    <row r="26" spans="1:16" ht="14.25" customHeight="1">
      <c r="A26" s="159" t="s">
        <v>15</v>
      </c>
      <c r="B26" s="153"/>
      <c r="C26" s="154"/>
      <c r="E26" s="159" t="s">
        <v>15</v>
      </c>
      <c r="F26" s="153"/>
      <c r="G26" s="154"/>
      <c r="H26" s="130" t="s">
        <v>15</v>
      </c>
      <c r="I26" s="130" t="s">
        <v>327</v>
      </c>
      <c r="J26" s="135" t="s">
        <v>39</v>
      </c>
      <c r="K26" s="160" t="s">
        <v>193</v>
      </c>
      <c r="L26" s="153"/>
      <c r="M26" s="154"/>
      <c r="N26" s="159" t="s">
        <v>328</v>
      </c>
      <c r="O26" s="153"/>
      <c r="P26" s="154"/>
    </row>
    <row r="27" spans="1:16" ht="15" customHeight="1">
      <c r="A27" s="159" t="s">
        <v>15</v>
      </c>
      <c r="B27" s="153"/>
      <c r="C27" s="154"/>
      <c r="E27" s="159" t="s">
        <v>15</v>
      </c>
      <c r="F27" s="153"/>
      <c r="G27" s="154"/>
      <c r="H27" s="130" t="s">
        <v>15</v>
      </c>
      <c r="I27" s="130" t="s">
        <v>40</v>
      </c>
      <c r="J27" s="135" t="s">
        <v>41</v>
      </c>
      <c r="K27" s="160" t="s">
        <v>194</v>
      </c>
      <c r="L27" s="153"/>
      <c r="M27" s="154"/>
      <c r="N27" s="159" t="s">
        <v>15</v>
      </c>
      <c r="O27" s="153"/>
      <c r="P27" s="154"/>
    </row>
    <row r="28" spans="1:16" ht="15" customHeight="1">
      <c r="A28" s="152" t="s">
        <v>15</v>
      </c>
      <c r="B28" s="153"/>
      <c r="C28" s="154"/>
      <c r="E28" s="152" t="s">
        <v>15</v>
      </c>
      <c r="F28" s="153"/>
      <c r="G28" s="154"/>
      <c r="H28" s="133" t="s">
        <v>15</v>
      </c>
      <c r="I28" s="133" t="s">
        <v>329</v>
      </c>
      <c r="J28" s="136" t="s">
        <v>30</v>
      </c>
      <c r="K28" s="165" t="s">
        <v>31</v>
      </c>
      <c r="L28" s="153"/>
      <c r="M28" s="154"/>
      <c r="N28" s="152" t="s">
        <v>330</v>
      </c>
      <c r="O28" s="153"/>
      <c r="P28" s="154"/>
    </row>
    <row r="29" spans="1:16" ht="14.25" customHeight="1" thickBot="1">
      <c r="A29" s="166" t="s">
        <v>29</v>
      </c>
      <c r="B29" s="167"/>
      <c r="C29" s="168"/>
      <c r="E29" s="166" t="s">
        <v>277</v>
      </c>
      <c r="F29" s="167"/>
      <c r="G29" s="168"/>
      <c r="H29" s="137" t="s">
        <v>280</v>
      </c>
      <c r="I29" s="137" t="s">
        <v>331</v>
      </c>
      <c r="J29" s="138" t="s">
        <v>42</v>
      </c>
      <c r="K29" s="169" t="s">
        <v>31</v>
      </c>
      <c r="L29" s="167"/>
      <c r="M29" s="168"/>
      <c r="N29" s="166" t="s">
        <v>332</v>
      </c>
      <c r="O29" s="167"/>
      <c r="P29" s="168"/>
    </row>
    <row r="30" spans="1:16" ht="14.25" customHeight="1" thickTop="1">
      <c r="A30" s="152" t="s">
        <v>11</v>
      </c>
      <c r="B30" s="153"/>
      <c r="C30" s="154"/>
      <c r="E30" s="152" t="s">
        <v>11</v>
      </c>
      <c r="F30" s="153"/>
      <c r="G30" s="154"/>
      <c r="H30" s="133" t="s">
        <v>11</v>
      </c>
      <c r="I30" s="133" t="s">
        <v>11</v>
      </c>
      <c r="J30" s="134" t="s">
        <v>195</v>
      </c>
      <c r="K30" s="155" t="s">
        <v>31</v>
      </c>
      <c r="L30" s="153"/>
      <c r="M30" s="154"/>
      <c r="N30" s="152" t="s">
        <v>11</v>
      </c>
      <c r="O30" s="153"/>
      <c r="P30" s="154"/>
    </row>
    <row r="31" spans="1:16" ht="14.25" customHeight="1">
      <c r="A31" s="159" t="s">
        <v>333</v>
      </c>
      <c r="B31" s="153"/>
      <c r="C31" s="154"/>
      <c r="E31" s="159" t="s">
        <v>15</v>
      </c>
      <c r="F31" s="153"/>
      <c r="G31" s="154"/>
      <c r="H31" s="130" t="s">
        <v>333</v>
      </c>
      <c r="I31" s="130" t="s">
        <v>334</v>
      </c>
      <c r="J31" s="135" t="s">
        <v>43</v>
      </c>
      <c r="K31" s="160" t="s">
        <v>196</v>
      </c>
      <c r="L31" s="153"/>
      <c r="M31" s="154"/>
      <c r="N31" s="159" t="s">
        <v>335</v>
      </c>
      <c r="O31" s="153"/>
      <c r="P31" s="154"/>
    </row>
    <row r="32" spans="1:16" ht="14.25" customHeight="1">
      <c r="A32" s="159" t="s">
        <v>273</v>
      </c>
      <c r="B32" s="153"/>
      <c r="C32" s="154"/>
      <c r="E32" s="159" t="s">
        <v>15</v>
      </c>
      <c r="F32" s="153"/>
      <c r="G32" s="154"/>
      <c r="H32" s="130" t="s">
        <v>273</v>
      </c>
      <c r="I32" s="130" t="s">
        <v>336</v>
      </c>
      <c r="J32" s="135" t="s">
        <v>44</v>
      </c>
      <c r="K32" s="160" t="s">
        <v>197</v>
      </c>
      <c r="L32" s="153"/>
      <c r="M32" s="154"/>
      <c r="N32" s="159" t="s">
        <v>198</v>
      </c>
      <c r="O32" s="153"/>
      <c r="P32" s="154"/>
    </row>
    <row r="33" spans="1:16" ht="14.25" customHeight="1">
      <c r="A33" s="159" t="s">
        <v>274</v>
      </c>
      <c r="B33" s="153"/>
      <c r="C33" s="154"/>
      <c r="E33" s="159" t="s">
        <v>15</v>
      </c>
      <c r="F33" s="153"/>
      <c r="G33" s="154"/>
      <c r="H33" s="130" t="s">
        <v>274</v>
      </c>
      <c r="I33" s="130" t="s">
        <v>337</v>
      </c>
      <c r="J33" s="135" t="s">
        <v>45</v>
      </c>
      <c r="K33" s="160" t="s">
        <v>199</v>
      </c>
      <c r="L33" s="153"/>
      <c r="M33" s="154"/>
      <c r="N33" s="159" t="s">
        <v>338</v>
      </c>
      <c r="O33" s="153"/>
      <c r="P33" s="154"/>
    </row>
    <row r="34" spans="1:16" ht="14.25" customHeight="1">
      <c r="A34" s="159" t="s">
        <v>339</v>
      </c>
      <c r="B34" s="153"/>
      <c r="C34" s="154"/>
      <c r="E34" s="159" t="s">
        <v>15</v>
      </c>
      <c r="F34" s="153"/>
      <c r="G34" s="154"/>
      <c r="H34" s="130" t="s">
        <v>339</v>
      </c>
      <c r="I34" s="130" t="s">
        <v>340</v>
      </c>
      <c r="J34" s="135" t="s">
        <v>46</v>
      </c>
      <c r="K34" s="160" t="s">
        <v>200</v>
      </c>
      <c r="L34" s="153"/>
      <c r="M34" s="154"/>
      <c r="N34" s="159" t="s">
        <v>341</v>
      </c>
      <c r="O34" s="153"/>
      <c r="P34" s="154"/>
    </row>
    <row r="35" spans="1:16" ht="14.25" customHeight="1">
      <c r="A35" s="159" t="s">
        <v>342</v>
      </c>
      <c r="B35" s="153"/>
      <c r="C35" s="154"/>
      <c r="E35" s="159" t="s">
        <v>15</v>
      </c>
      <c r="F35" s="153"/>
      <c r="G35" s="154"/>
      <c r="H35" s="130" t="s">
        <v>342</v>
      </c>
      <c r="I35" s="130" t="s">
        <v>343</v>
      </c>
      <c r="J35" s="135" t="s">
        <v>47</v>
      </c>
      <c r="K35" s="160" t="s">
        <v>201</v>
      </c>
      <c r="L35" s="153"/>
      <c r="M35" s="154"/>
      <c r="N35" s="159" t="s">
        <v>344</v>
      </c>
      <c r="O35" s="153"/>
      <c r="P35" s="154"/>
    </row>
    <row r="36" spans="1:16" ht="14.25" customHeight="1">
      <c r="A36" s="159" t="s">
        <v>345</v>
      </c>
      <c r="B36" s="153"/>
      <c r="C36" s="154"/>
      <c r="E36" s="159" t="s">
        <v>15</v>
      </c>
      <c r="F36" s="153"/>
      <c r="G36" s="154"/>
      <c r="H36" s="130" t="s">
        <v>345</v>
      </c>
      <c r="I36" s="130" t="s">
        <v>346</v>
      </c>
      <c r="J36" s="135" t="s">
        <v>48</v>
      </c>
      <c r="K36" s="160" t="s">
        <v>202</v>
      </c>
      <c r="L36" s="153"/>
      <c r="M36" s="154"/>
      <c r="N36" s="159" t="s">
        <v>347</v>
      </c>
      <c r="O36" s="153"/>
      <c r="P36" s="154"/>
    </row>
    <row r="37" spans="1:16" ht="14.25" customHeight="1">
      <c r="A37" s="159" t="s">
        <v>348</v>
      </c>
      <c r="B37" s="153"/>
      <c r="C37" s="154"/>
      <c r="E37" s="159" t="s">
        <v>15</v>
      </c>
      <c r="F37" s="153"/>
      <c r="G37" s="154"/>
      <c r="H37" s="130" t="s">
        <v>348</v>
      </c>
      <c r="I37" s="130" t="s">
        <v>349</v>
      </c>
      <c r="J37" s="135" t="s">
        <v>49</v>
      </c>
      <c r="K37" s="160" t="s">
        <v>203</v>
      </c>
      <c r="L37" s="153"/>
      <c r="M37" s="154"/>
      <c r="N37" s="159" t="s">
        <v>350</v>
      </c>
      <c r="O37" s="153"/>
      <c r="P37" s="154"/>
    </row>
    <row r="38" spans="1:16" ht="14.25" customHeight="1">
      <c r="A38" s="159" t="s">
        <v>351</v>
      </c>
      <c r="B38" s="153"/>
      <c r="C38" s="154"/>
      <c r="E38" s="159" t="s">
        <v>15</v>
      </c>
      <c r="F38" s="153"/>
      <c r="G38" s="154"/>
      <c r="H38" s="130" t="s">
        <v>351</v>
      </c>
      <c r="I38" s="130" t="s">
        <v>352</v>
      </c>
      <c r="J38" s="135" t="s">
        <v>50</v>
      </c>
      <c r="K38" s="160" t="s">
        <v>204</v>
      </c>
      <c r="L38" s="153"/>
      <c r="M38" s="154"/>
      <c r="N38" s="159" t="s">
        <v>353</v>
      </c>
      <c r="O38" s="153"/>
      <c r="P38" s="154"/>
    </row>
    <row r="39" spans="1:16" ht="14.25" customHeight="1">
      <c r="A39" s="159" t="s">
        <v>354</v>
      </c>
      <c r="B39" s="153"/>
      <c r="C39" s="154"/>
      <c r="E39" s="159" t="s">
        <v>277</v>
      </c>
      <c r="F39" s="153"/>
      <c r="G39" s="154"/>
      <c r="H39" s="130" t="s">
        <v>355</v>
      </c>
      <c r="I39" s="130" t="s">
        <v>356</v>
      </c>
      <c r="J39" s="135" t="s">
        <v>51</v>
      </c>
      <c r="K39" s="160" t="s">
        <v>205</v>
      </c>
      <c r="L39" s="153"/>
      <c r="M39" s="154"/>
      <c r="N39" s="159" t="s">
        <v>357</v>
      </c>
      <c r="O39" s="153"/>
      <c r="P39" s="154"/>
    </row>
    <row r="40" spans="1:16" ht="14.25" customHeight="1">
      <c r="A40" s="159" t="s">
        <v>52</v>
      </c>
      <c r="B40" s="153"/>
      <c r="C40" s="154"/>
      <c r="E40" s="159" t="s">
        <v>15</v>
      </c>
      <c r="F40" s="153"/>
      <c r="G40" s="154"/>
      <c r="H40" s="130" t="s">
        <v>52</v>
      </c>
      <c r="I40" s="130" t="s">
        <v>15</v>
      </c>
      <c r="J40" s="135" t="s">
        <v>53</v>
      </c>
      <c r="K40" s="160" t="s">
        <v>206</v>
      </c>
      <c r="L40" s="153"/>
      <c r="M40" s="154"/>
      <c r="N40" s="159" t="s">
        <v>15</v>
      </c>
      <c r="O40" s="153"/>
      <c r="P40" s="154"/>
    </row>
    <row r="41" spans="1:16" ht="14.25" customHeight="1">
      <c r="A41" s="159" t="s">
        <v>358</v>
      </c>
      <c r="B41" s="153"/>
      <c r="C41" s="154"/>
      <c r="E41" s="159" t="s">
        <v>15</v>
      </c>
      <c r="F41" s="153"/>
      <c r="G41" s="154"/>
      <c r="H41" s="130" t="s">
        <v>358</v>
      </c>
      <c r="I41" s="130" t="s">
        <v>359</v>
      </c>
      <c r="J41" s="135" t="s">
        <v>54</v>
      </c>
      <c r="K41" s="160" t="s">
        <v>207</v>
      </c>
      <c r="L41" s="153"/>
      <c r="M41" s="154"/>
      <c r="N41" s="159" t="s">
        <v>360</v>
      </c>
      <c r="O41" s="153"/>
      <c r="P41" s="154"/>
    </row>
    <row r="42" spans="1:16" ht="14.25" customHeight="1">
      <c r="A42" s="152" t="s">
        <v>55</v>
      </c>
      <c r="B42" s="153"/>
      <c r="C42" s="154"/>
      <c r="E42" s="152" t="s">
        <v>277</v>
      </c>
      <c r="F42" s="153"/>
      <c r="G42" s="154"/>
      <c r="H42" s="133" t="s">
        <v>282</v>
      </c>
      <c r="I42" s="133" t="s">
        <v>361</v>
      </c>
      <c r="J42" s="136" t="s">
        <v>30</v>
      </c>
      <c r="K42" s="165" t="s">
        <v>31</v>
      </c>
      <c r="L42" s="153"/>
      <c r="M42" s="154"/>
      <c r="N42" s="152" t="s">
        <v>362</v>
      </c>
      <c r="O42" s="153"/>
      <c r="P42" s="154"/>
    </row>
    <row r="43" spans="1:16" ht="14.25" customHeight="1">
      <c r="A43" s="159" t="s">
        <v>15</v>
      </c>
      <c r="B43" s="153"/>
      <c r="C43" s="154"/>
      <c r="E43" s="159" t="s">
        <v>15</v>
      </c>
      <c r="F43" s="153"/>
      <c r="G43" s="154"/>
      <c r="H43" s="130" t="s">
        <v>15</v>
      </c>
      <c r="I43" s="130" t="s">
        <v>56</v>
      </c>
      <c r="J43" s="135" t="s">
        <v>208</v>
      </c>
      <c r="K43" s="160" t="s">
        <v>209</v>
      </c>
      <c r="L43" s="153"/>
      <c r="M43" s="154"/>
      <c r="N43" s="159" t="s">
        <v>15</v>
      </c>
      <c r="O43" s="153"/>
      <c r="P43" s="154"/>
    </row>
    <row r="44" spans="1:16" ht="14.25" customHeight="1">
      <c r="A44" s="159" t="s">
        <v>15</v>
      </c>
      <c r="B44" s="153"/>
      <c r="C44" s="154"/>
      <c r="E44" s="159" t="s">
        <v>15</v>
      </c>
      <c r="F44" s="153"/>
      <c r="G44" s="154"/>
      <c r="H44" s="130" t="s">
        <v>15</v>
      </c>
      <c r="I44" s="130" t="s">
        <v>314</v>
      </c>
      <c r="J44" s="135" t="s">
        <v>32</v>
      </c>
      <c r="K44" s="160" t="s">
        <v>187</v>
      </c>
      <c r="L44" s="153"/>
      <c r="M44" s="154"/>
      <c r="N44" s="159" t="s">
        <v>315</v>
      </c>
      <c r="O44" s="153"/>
      <c r="P44" s="154"/>
    </row>
    <row r="45" spans="1:16" ht="14.25" customHeight="1">
      <c r="A45" s="159" t="s">
        <v>15</v>
      </c>
      <c r="B45" s="153"/>
      <c r="C45" s="154"/>
      <c r="E45" s="159" t="s">
        <v>15</v>
      </c>
      <c r="F45" s="153"/>
      <c r="G45" s="154"/>
      <c r="H45" s="130" t="s">
        <v>15</v>
      </c>
      <c r="I45" s="130" t="s">
        <v>275</v>
      </c>
      <c r="J45" s="135" t="s">
        <v>57</v>
      </c>
      <c r="K45" s="160" t="s">
        <v>210</v>
      </c>
      <c r="L45" s="153"/>
      <c r="M45" s="154"/>
      <c r="N45" s="159" t="s">
        <v>15</v>
      </c>
      <c r="O45" s="153"/>
      <c r="P45" s="154"/>
    </row>
    <row r="46" spans="1:16" ht="14.25" customHeight="1">
      <c r="A46" s="159" t="s">
        <v>15</v>
      </c>
      <c r="B46" s="153"/>
      <c r="C46" s="154"/>
      <c r="E46" s="159" t="s">
        <v>15</v>
      </c>
      <c r="F46" s="153"/>
      <c r="G46" s="154"/>
      <c r="H46" s="130" t="s">
        <v>15</v>
      </c>
      <c r="I46" s="130" t="s">
        <v>363</v>
      </c>
      <c r="J46" s="135" t="s">
        <v>35</v>
      </c>
      <c r="K46" s="160" t="s">
        <v>189</v>
      </c>
      <c r="L46" s="153"/>
      <c r="M46" s="154"/>
      <c r="N46" s="159" t="s">
        <v>281</v>
      </c>
      <c r="O46" s="153"/>
      <c r="P46" s="154"/>
    </row>
    <row r="47" spans="1:16" ht="14.25" customHeight="1">
      <c r="A47" s="159" t="s">
        <v>15</v>
      </c>
      <c r="B47" s="153"/>
      <c r="C47" s="154"/>
      <c r="E47" s="159" t="s">
        <v>15</v>
      </c>
      <c r="F47" s="153"/>
      <c r="G47" s="154"/>
      <c r="H47" s="130" t="s">
        <v>15</v>
      </c>
      <c r="I47" s="130" t="s">
        <v>58</v>
      </c>
      <c r="J47" s="135" t="s">
        <v>36</v>
      </c>
      <c r="K47" s="160" t="s">
        <v>190</v>
      </c>
      <c r="L47" s="153"/>
      <c r="M47" s="154"/>
      <c r="N47" s="159" t="s">
        <v>15</v>
      </c>
      <c r="O47" s="153"/>
      <c r="P47" s="154"/>
    </row>
    <row r="48" spans="1:16" ht="14.25" customHeight="1">
      <c r="A48" s="159" t="s">
        <v>15</v>
      </c>
      <c r="B48" s="153"/>
      <c r="C48" s="154"/>
      <c r="E48" s="159" t="s">
        <v>15</v>
      </c>
      <c r="F48" s="153"/>
      <c r="G48" s="154"/>
      <c r="H48" s="130" t="s">
        <v>15</v>
      </c>
      <c r="I48" s="130" t="s">
        <v>283</v>
      </c>
      <c r="J48" s="135" t="s">
        <v>37</v>
      </c>
      <c r="K48" s="160" t="s">
        <v>191</v>
      </c>
      <c r="L48" s="153"/>
      <c r="M48" s="154"/>
      <c r="N48" s="159" t="s">
        <v>15</v>
      </c>
      <c r="O48" s="153"/>
      <c r="P48" s="154"/>
    </row>
    <row r="49" spans="1:16" ht="14.25" customHeight="1">
      <c r="A49" s="159" t="s">
        <v>15</v>
      </c>
      <c r="B49" s="153"/>
      <c r="C49" s="154"/>
      <c r="E49" s="159" t="s">
        <v>15</v>
      </c>
      <c r="F49" s="153"/>
      <c r="G49" s="154"/>
      <c r="H49" s="130" t="s">
        <v>15</v>
      </c>
      <c r="I49" s="130" t="s">
        <v>33</v>
      </c>
      <c r="J49" s="135" t="s">
        <v>59</v>
      </c>
      <c r="K49" s="160" t="s">
        <v>211</v>
      </c>
      <c r="L49" s="153"/>
      <c r="M49" s="154"/>
      <c r="N49" s="159" t="s">
        <v>15</v>
      </c>
      <c r="O49" s="153"/>
      <c r="P49" s="154"/>
    </row>
    <row r="50" spans="1:16" ht="14.25" customHeight="1">
      <c r="A50" s="159" t="s">
        <v>15</v>
      </c>
      <c r="B50" s="153"/>
      <c r="C50" s="154"/>
      <c r="E50" s="159" t="s">
        <v>15</v>
      </c>
      <c r="F50" s="153"/>
      <c r="G50" s="154"/>
      <c r="H50" s="130" t="s">
        <v>15</v>
      </c>
      <c r="I50" s="130" t="s">
        <v>325</v>
      </c>
      <c r="J50" s="135" t="s">
        <v>38</v>
      </c>
      <c r="K50" s="160" t="s">
        <v>192</v>
      </c>
      <c r="L50" s="153"/>
      <c r="M50" s="154"/>
      <c r="N50" s="159" t="s">
        <v>326</v>
      </c>
      <c r="O50" s="153"/>
      <c r="P50" s="154"/>
    </row>
    <row r="51" spans="1:16" ht="14.25" customHeight="1">
      <c r="A51" s="159" t="s">
        <v>15</v>
      </c>
      <c r="B51" s="153"/>
      <c r="C51" s="154"/>
      <c r="E51" s="159" t="s">
        <v>15</v>
      </c>
      <c r="F51" s="153"/>
      <c r="G51" s="154"/>
      <c r="H51" s="130" t="s">
        <v>15</v>
      </c>
      <c r="I51" s="130" t="s">
        <v>364</v>
      </c>
      <c r="J51" s="135" t="s">
        <v>39</v>
      </c>
      <c r="K51" s="160" t="s">
        <v>193</v>
      </c>
      <c r="L51" s="153"/>
      <c r="M51" s="154"/>
      <c r="N51" s="159" t="s">
        <v>365</v>
      </c>
      <c r="O51" s="153"/>
      <c r="P51" s="154"/>
    </row>
    <row r="52" spans="1:16" ht="14.25" customHeight="1">
      <c r="A52" s="159" t="s">
        <v>15</v>
      </c>
      <c r="B52" s="153"/>
      <c r="C52" s="154"/>
      <c r="E52" s="159" t="s">
        <v>15</v>
      </c>
      <c r="F52" s="153"/>
      <c r="G52" s="154"/>
      <c r="H52" s="130" t="s">
        <v>15</v>
      </c>
      <c r="I52" s="130" t="s">
        <v>318</v>
      </c>
      <c r="J52" s="135" t="s">
        <v>60</v>
      </c>
      <c r="K52" s="160" t="s">
        <v>212</v>
      </c>
      <c r="L52" s="153"/>
      <c r="M52" s="154"/>
      <c r="N52" s="159" t="s">
        <v>316</v>
      </c>
      <c r="O52" s="153"/>
      <c r="P52" s="154"/>
    </row>
    <row r="53" spans="1:16" ht="14.25" customHeight="1">
      <c r="A53" s="159" t="s">
        <v>15</v>
      </c>
      <c r="B53" s="153"/>
      <c r="C53" s="154"/>
      <c r="E53" s="159" t="s">
        <v>15</v>
      </c>
      <c r="F53" s="153"/>
      <c r="G53" s="154"/>
      <c r="H53" s="130" t="s">
        <v>15</v>
      </c>
      <c r="I53" s="130" t="s">
        <v>61</v>
      </c>
      <c r="J53" s="135" t="s">
        <v>41</v>
      </c>
      <c r="K53" s="160" t="s">
        <v>194</v>
      </c>
      <c r="L53" s="153"/>
      <c r="M53" s="154"/>
      <c r="N53" s="159" t="s">
        <v>15</v>
      </c>
      <c r="O53" s="153"/>
      <c r="P53" s="154"/>
    </row>
    <row r="54" spans="1:16" ht="15" customHeight="1">
      <c r="A54" s="159" t="s">
        <v>15</v>
      </c>
      <c r="B54" s="153"/>
      <c r="C54" s="154"/>
      <c r="E54" s="159" t="s">
        <v>15</v>
      </c>
      <c r="F54" s="153"/>
      <c r="G54" s="154"/>
      <c r="H54" s="130" t="s">
        <v>15</v>
      </c>
      <c r="I54" s="130" t="s">
        <v>62</v>
      </c>
      <c r="J54" s="135" t="s">
        <v>63</v>
      </c>
      <c r="K54" s="160" t="s">
        <v>213</v>
      </c>
      <c r="L54" s="153"/>
      <c r="M54" s="154"/>
      <c r="N54" s="159" t="s">
        <v>15</v>
      </c>
      <c r="O54" s="153"/>
      <c r="P54" s="154"/>
    </row>
    <row r="55" spans="1:16" ht="15" customHeight="1">
      <c r="A55" s="152" t="s">
        <v>15</v>
      </c>
      <c r="B55" s="153"/>
      <c r="C55" s="154"/>
      <c r="E55" s="152" t="s">
        <v>15</v>
      </c>
      <c r="F55" s="153"/>
      <c r="G55" s="154"/>
      <c r="H55" s="133" t="s">
        <v>15</v>
      </c>
      <c r="I55" s="133" t="s">
        <v>366</v>
      </c>
      <c r="J55" s="136" t="s">
        <v>30</v>
      </c>
      <c r="K55" s="165" t="s">
        <v>31</v>
      </c>
      <c r="L55" s="153"/>
      <c r="M55" s="154"/>
      <c r="N55" s="152" t="s">
        <v>367</v>
      </c>
      <c r="O55" s="153"/>
      <c r="P55" s="154"/>
    </row>
    <row r="56" spans="1:16" ht="14.25" customHeight="1" thickBot="1">
      <c r="A56" s="170" t="s">
        <v>55</v>
      </c>
      <c r="B56" s="167"/>
      <c r="C56" s="168"/>
      <c r="E56" s="170" t="s">
        <v>277</v>
      </c>
      <c r="F56" s="167"/>
      <c r="G56" s="168"/>
      <c r="H56" s="139" t="s">
        <v>282</v>
      </c>
      <c r="I56" s="139" t="s">
        <v>368</v>
      </c>
      <c r="J56" s="140" t="s">
        <v>64</v>
      </c>
      <c r="K56" s="171" t="s">
        <v>31</v>
      </c>
      <c r="L56" s="167"/>
      <c r="M56" s="168"/>
      <c r="N56" s="170" t="s">
        <v>369</v>
      </c>
      <c r="O56" s="167"/>
      <c r="P56" s="168"/>
    </row>
    <row r="57" spans="1:16" ht="14.25" customHeight="1" thickTop="1">
      <c r="A57" s="152" t="s">
        <v>65</v>
      </c>
      <c r="B57" s="153"/>
      <c r="C57" s="154"/>
      <c r="E57" s="152" t="s">
        <v>15</v>
      </c>
      <c r="F57" s="153"/>
      <c r="G57" s="154"/>
      <c r="H57" s="133" t="s">
        <v>65</v>
      </c>
      <c r="I57" s="133" t="s">
        <v>370</v>
      </c>
      <c r="J57" s="136" t="s">
        <v>66</v>
      </c>
      <c r="K57" s="165" t="s">
        <v>31</v>
      </c>
      <c r="L57" s="153"/>
      <c r="M57" s="154"/>
      <c r="N57" s="152" t="s">
        <v>371</v>
      </c>
      <c r="O57" s="153"/>
      <c r="P57" s="154"/>
    </row>
    <row r="58" spans="1:16" ht="15.95" customHeight="1">
      <c r="A58" s="172" t="s">
        <v>11</v>
      </c>
      <c r="B58" s="153"/>
      <c r="C58" s="153"/>
      <c r="E58" s="173" t="s">
        <v>11</v>
      </c>
      <c r="F58" s="153"/>
      <c r="G58" s="153"/>
      <c r="H58" s="141" t="s">
        <v>11</v>
      </c>
      <c r="I58" s="141" t="s">
        <v>372</v>
      </c>
      <c r="J58" s="133" t="s">
        <v>67</v>
      </c>
      <c r="K58" s="164" t="s">
        <v>11</v>
      </c>
      <c r="L58" s="153"/>
      <c r="M58" s="154"/>
      <c r="N58" s="152" t="s">
        <v>372</v>
      </c>
      <c r="O58" s="153"/>
      <c r="P58" s="154"/>
    </row>
    <row r="59" spans="1:16" ht="19.7" customHeight="1"/>
    <row r="60" spans="1:16" ht="0.6" customHeight="1"/>
    <row r="61" spans="1:16" ht="19.7" customHeight="1">
      <c r="B61" s="174" t="s">
        <v>68</v>
      </c>
      <c r="C61" s="147"/>
    </row>
    <row r="62" spans="1:16" ht="14.25" customHeight="1"/>
    <row r="63" spans="1:16">
      <c r="C63" s="146" t="s">
        <v>69</v>
      </c>
      <c r="D63" s="147"/>
      <c r="E63" s="147"/>
      <c r="F63" s="147"/>
      <c r="G63" s="147"/>
      <c r="H63" s="147"/>
      <c r="I63" s="147"/>
      <c r="J63" s="147"/>
      <c r="K63" s="147"/>
      <c r="L63" s="147"/>
    </row>
  </sheetData>
  <mergeCells count="221">
    <mergeCell ref="A57:C57"/>
    <mergeCell ref="E57:G57"/>
    <mergeCell ref="K57:M57"/>
    <mergeCell ref="N57:P57"/>
    <mergeCell ref="A58:C58"/>
    <mergeCell ref="E58:G58"/>
    <mergeCell ref="K58:M58"/>
    <mergeCell ref="N58:P58"/>
    <mergeCell ref="B61:C61"/>
    <mergeCell ref="A54:C54"/>
    <mergeCell ref="E54:G54"/>
    <mergeCell ref="K54:M54"/>
    <mergeCell ref="N54:P54"/>
    <mergeCell ref="A55:C55"/>
    <mergeCell ref="E55:G55"/>
    <mergeCell ref="K55:M55"/>
    <mergeCell ref="N55:P55"/>
    <mergeCell ref="A56:C56"/>
    <mergeCell ref="E56:G56"/>
    <mergeCell ref="K56:M56"/>
    <mergeCell ref="N56:P56"/>
    <mergeCell ref="A52:C52"/>
    <mergeCell ref="E52:G52"/>
    <mergeCell ref="K52:M52"/>
    <mergeCell ref="N52:P52"/>
    <mergeCell ref="A53:C53"/>
    <mergeCell ref="E53:G53"/>
    <mergeCell ref="K53:M53"/>
    <mergeCell ref="N53:P53"/>
    <mergeCell ref="A50:C50"/>
    <mergeCell ref="E50:G50"/>
    <mergeCell ref="K50:M50"/>
    <mergeCell ref="N50:P50"/>
    <mergeCell ref="A51:C51"/>
    <mergeCell ref="E51:G51"/>
    <mergeCell ref="K51:M51"/>
    <mergeCell ref="N51:P51"/>
    <mergeCell ref="A48:C48"/>
    <mergeCell ref="E48:G48"/>
    <mergeCell ref="K48:M48"/>
    <mergeCell ref="N48:P48"/>
    <mergeCell ref="A49:C49"/>
    <mergeCell ref="E49:G49"/>
    <mergeCell ref="K49:M49"/>
    <mergeCell ref="N49:P49"/>
    <mergeCell ref="A46:C46"/>
    <mergeCell ref="E46:G46"/>
    <mergeCell ref="K46:M46"/>
    <mergeCell ref="N46:P46"/>
    <mergeCell ref="A47:C47"/>
    <mergeCell ref="E47:G47"/>
    <mergeCell ref="K47:M47"/>
    <mergeCell ref="N47:P47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C63:L63"/>
    <mergeCell ref="K5:M5"/>
    <mergeCell ref="N5:P5"/>
    <mergeCell ref="A1:E1"/>
    <mergeCell ref="A8:C8"/>
    <mergeCell ref="E8:G8"/>
    <mergeCell ref="K8:M8"/>
    <mergeCell ref="N8:P8"/>
    <mergeCell ref="G1:K2"/>
    <mergeCell ref="G3:K3"/>
    <mergeCell ref="G4:K4"/>
    <mergeCell ref="A5:I5"/>
    <mergeCell ref="A9:C9"/>
    <mergeCell ref="E9:G9"/>
    <mergeCell ref="K9:M9"/>
    <mergeCell ref="N9:P9"/>
    <mergeCell ref="A6:C6"/>
    <mergeCell ref="E6:G6"/>
    <mergeCell ref="K6:M6"/>
    <mergeCell ref="N6:P6"/>
    <mergeCell ref="A7:C7"/>
    <mergeCell ref="E7:G7"/>
    <mergeCell ref="K7:M7"/>
    <mergeCell ref="N7:P7"/>
  </mergeCells>
  <pageMargins left="0.11811023622047245" right="0.11811023622047245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topLeftCell="A31" zoomScaleSheetLayoutView="100" workbookViewId="0">
      <selection activeCell="A16" sqref="A16:B16"/>
    </sheetView>
  </sheetViews>
  <sheetFormatPr defaultRowHeight="14.25"/>
  <cols>
    <col min="1" max="1" width="47.125" style="125" customWidth="1"/>
    <col min="2" max="2" width="1.125" style="125" customWidth="1"/>
    <col min="3" max="3" width="8.875" style="125" customWidth="1"/>
    <col min="4" max="4" width="16.125" style="125" customWidth="1"/>
    <col min="5" max="5" width="4.375" style="125" customWidth="1"/>
    <col min="6" max="6" width="12" style="125" customWidth="1"/>
    <col min="7" max="7" width="0.5" style="125" customWidth="1"/>
    <col min="8" max="16384" width="9" style="125"/>
  </cols>
  <sheetData>
    <row r="1" spans="1:7">
      <c r="A1" s="142"/>
      <c r="F1" s="126" t="s">
        <v>1</v>
      </c>
    </row>
    <row r="2" spans="1:7" ht="0.2" customHeight="1"/>
    <row r="3" spans="1:7">
      <c r="A3" s="142"/>
    </row>
    <row r="4" spans="1:7" ht="1.9" customHeight="1"/>
    <row r="5" spans="1:7" ht="17.25" customHeight="1">
      <c r="A5" s="157" t="s">
        <v>0</v>
      </c>
      <c r="B5" s="147"/>
      <c r="C5" s="147"/>
      <c r="D5" s="147"/>
      <c r="E5" s="147"/>
      <c r="F5" s="147"/>
    </row>
    <row r="6" spans="1:7" ht="0.95" customHeight="1"/>
    <row r="7" spans="1:7" ht="17.25" customHeight="1">
      <c r="A7" s="179" t="s">
        <v>70</v>
      </c>
      <c r="B7" s="147"/>
      <c r="C7" s="147"/>
      <c r="D7" s="147"/>
      <c r="E7" s="147"/>
      <c r="F7" s="147"/>
    </row>
    <row r="8" spans="1:7" ht="0.2" customHeight="1"/>
    <row r="9" spans="1:7" ht="17.25" customHeight="1">
      <c r="A9" s="179" t="s">
        <v>71</v>
      </c>
      <c r="B9" s="147"/>
      <c r="C9" s="147"/>
      <c r="D9" s="147"/>
      <c r="E9" s="147"/>
      <c r="F9" s="147"/>
    </row>
    <row r="10" spans="1:7" ht="1.5" customHeight="1"/>
    <row r="11" spans="1:7" ht="18" customHeight="1">
      <c r="A11" s="156" t="s">
        <v>373</v>
      </c>
      <c r="B11" s="147"/>
      <c r="C11" s="147"/>
      <c r="D11" s="147"/>
      <c r="E11" s="147"/>
      <c r="F11" s="147"/>
    </row>
    <row r="12" spans="1:7" ht="6.4" customHeight="1"/>
    <row r="13" spans="1:7" ht="0.95" customHeight="1"/>
    <row r="14" spans="1:7">
      <c r="A14" s="158" t="s">
        <v>4</v>
      </c>
      <c r="B14" s="154"/>
      <c r="C14" s="128" t="s">
        <v>5</v>
      </c>
      <c r="D14" s="128" t="s">
        <v>72</v>
      </c>
      <c r="E14" s="158" t="s">
        <v>73</v>
      </c>
      <c r="F14" s="153"/>
      <c r="G14" s="154"/>
    </row>
    <row r="15" spans="1:7">
      <c r="A15" s="175" t="s">
        <v>285</v>
      </c>
      <c r="B15" s="154"/>
      <c r="C15" s="143" t="s">
        <v>286</v>
      </c>
      <c r="D15" s="144">
        <v>2040</v>
      </c>
      <c r="E15" s="176">
        <v>0</v>
      </c>
      <c r="F15" s="153"/>
      <c r="G15" s="154"/>
    </row>
    <row r="16" spans="1:7">
      <c r="A16" s="175" t="s">
        <v>74</v>
      </c>
      <c r="B16" s="154"/>
      <c r="C16" s="143" t="s">
        <v>214</v>
      </c>
      <c r="D16" s="144">
        <v>477.45</v>
      </c>
      <c r="E16" s="176">
        <v>0</v>
      </c>
      <c r="F16" s="153"/>
      <c r="G16" s="154"/>
    </row>
    <row r="17" spans="1:7">
      <c r="A17" s="175" t="s">
        <v>287</v>
      </c>
      <c r="B17" s="154"/>
      <c r="C17" s="143" t="s">
        <v>214</v>
      </c>
      <c r="D17" s="144">
        <v>994000</v>
      </c>
      <c r="E17" s="176">
        <v>0</v>
      </c>
      <c r="F17" s="153"/>
      <c r="G17" s="154"/>
    </row>
    <row r="18" spans="1:7">
      <c r="A18" s="175" t="s">
        <v>75</v>
      </c>
      <c r="B18" s="154"/>
      <c r="C18" s="143" t="s">
        <v>214</v>
      </c>
      <c r="D18" s="144">
        <v>47723029.310000002</v>
      </c>
      <c r="E18" s="176">
        <v>0</v>
      </c>
      <c r="F18" s="153"/>
      <c r="G18" s="154"/>
    </row>
    <row r="19" spans="1:7">
      <c r="A19" s="175" t="s">
        <v>76</v>
      </c>
      <c r="B19" s="154"/>
      <c r="C19" s="143" t="s">
        <v>215</v>
      </c>
      <c r="D19" s="144">
        <v>1693810.22</v>
      </c>
      <c r="E19" s="176">
        <v>0</v>
      </c>
      <c r="F19" s="153"/>
      <c r="G19" s="154"/>
    </row>
    <row r="20" spans="1:7">
      <c r="A20" s="175" t="s">
        <v>208</v>
      </c>
      <c r="B20" s="154"/>
      <c r="C20" s="143" t="s">
        <v>216</v>
      </c>
      <c r="D20" s="144">
        <v>7134111.0899999999</v>
      </c>
      <c r="E20" s="176">
        <v>0</v>
      </c>
      <c r="F20" s="153"/>
      <c r="G20" s="154"/>
    </row>
    <row r="21" spans="1:7">
      <c r="A21" s="175" t="s">
        <v>77</v>
      </c>
      <c r="B21" s="154"/>
      <c r="C21" s="143" t="s">
        <v>217</v>
      </c>
      <c r="D21" s="144">
        <v>24400</v>
      </c>
      <c r="E21" s="176">
        <v>0</v>
      </c>
      <c r="F21" s="153"/>
      <c r="G21" s="154"/>
    </row>
    <row r="22" spans="1:7">
      <c r="A22" s="175" t="s">
        <v>78</v>
      </c>
      <c r="B22" s="154"/>
      <c r="C22" s="143" t="s">
        <v>218</v>
      </c>
      <c r="D22" s="144">
        <v>18381953</v>
      </c>
      <c r="E22" s="176">
        <v>0</v>
      </c>
      <c r="F22" s="153"/>
      <c r="G22" s="154"/>
    </row>
    <row r="23" spans="1:7">
      <c r="A23" s="175" t="s">
        <v>34</v>
      </c>
      <c r="B23" s="154"/>
      <c r="C23" s="143" t="s">
        <v>219</v>
      </c>
      <c r="D23" s="144">
        <v>24400</v>
      </c>
      <c r="E23" s="176">
        <v>0</v>
      </c>
      <c r="F23" s="153"/>
      <c r="G23" s="154"/>
    </row>
    <row r="24" spans="1:7">
      <c r="A24" s="175" t="s">
        <v>57</v>
      </c>
      <c r="B24" s="154"/>
      <c r="C24" s="143" t="s">
        <v>220</v>
      </c>
      <c r="D24" s="144">
        <v>0</v>
      </c>
      <c r="E24" s="176">
        <v>1299207.29</v>
      </c>
      <c r="F24" s="153"/>
      <c r="G24" s="154"/>
    </row>
    <row r="25" spans="1:7">
      <c r="A25" s="175" t="s">
        <v>35</v>
      </c>
      <c r="B25" s="154"/>
      <c r="C25" s="143" t="s">
        <v>221</v>
      </c>
      <c r="D25" s="144">
        <v>0</v>
      </c>
      <c r="E25" s="176">
        <v>3697.66</v>
      </c>
      <c r="F25" s="153"/>
      <c r="G25" s="154"/>
    </row>
    <row r="26" spans="1:7">
      <c r="A26" s="175" t="s">
        <v>36</v>
      </c>
      <c r="B26" s="154"/>
      <c r="C26" s="143" t="s">
        <v>222</v>
      </c>
      <c r="D26" s="144">
        <v>0</v>
      </c>
      <c r="E26" s="176">
        <v>2723.25</v>
      </c>
      <c r="F26" s="153"/>
      <c r="G26" s="154"/>
    </row>
    <row r="27" spans="1:7">
      <c r="A27" s="175" t="s">
        <v>37</v>
      </c>
      <c r="B27" s="154"/>
      <c r="C27" s="143" t="s">
        <v>223</v>
      </c>
      <c r="D27" s="144">
        <v>0</v>
      </c>
      <c r="E27" s="176">
        <v>563480</v>
      </c>
      <c r="F27" s="153"/>
      <c r="G27" s="154"/>
    </row>
    <row r="28" spans="1:7">
      <c r="A28" s="175" t="s">
        <v>79</v>
      </c>
      <c r="B28" s="154"/>
      <c r="C28" s="143" t="s">
        <v>224</v>
      </c>
      <c r="D28" s="144">
        <v>0</v>
      </c>
      <c r="E28" s="176">
        <v>6318.73</v>
      </c>
      <c r="F28" s="153"/>
      <c r="G28" s="154"/>
    </row>
    <row r="29" spans="1:7">
      <c r="A29" s="175" t="s">
        <v>374</v>
      </c>
      <c r="B29" s="154"/>
      <c r="C29" s="143" t="s">
        <v>224</v>
      </c>
      <c r="D29" s="144">
        <v>0</v>
      </c>
      <c r="E29" s="176">
        <v>4800</v>
      </c>
      <c r="F29" s="153"/>
      <c r="G29" s="154"/>
    </row>
    <row r="30" spans="1:7">
      <c r="A30" s="175" t="s">
        <v>288</v>
      </c>
      <c r="B30" s="154"/>
      <c r="C30" s="143" t="s">
        <v>224</v>
      </c>
      <c r="D30" s="144">
        <v>0</v>
      </c>
      <c r="E30" s="176">
        <v>1900</v>
      </c>
      <c r="F30" s="153"/>
      <c r="G30" s="154"/>
    </row>
    <row r="31" spans="1:7">
      <c r="A31" s="175" t="s">
        <v>276</v>
      </c>
      <c r="B31" s="154"/>
      <c r="C31" s="143" t="s">
        <v>224</v>
      </c>
      <c r="D31" s="144">
        <v>0</v>
      </c>
      <c r="E31" s="176">
        <v>30000</v>
      </c>
      <c r="F31" s="153"/>
      <c r="G31" s="154"/>
    </row>
    <row r="32" spans="1:7">
      <c r="A32" s="175" t="s">
        <v>225</v>
      </c>
      <c r="B32" s="154"/>
      <c r="C32" s="143" t="s">
        <v>226</v>
      </c>
      <c r="D32" s="144">
        <v>0</v>
      </c>
      <c r="E32" s="176">
        <v>7858583.9299999997</v>
      </c>
      <c r="F32" s="153"/>
      <c r="G32" s="154"/>
    </row>
    <row r="33" spans="1:7">
      <c r="A33" s="175" t="s">
        <v>60</v>
      </c>
      <c r="B33" s="154"/>
      <c r="C33" s="143" t="s">
        <v>227</v>
      </c>
      <c r="D33" s="144">
        <v>0</v>
      </c>
      <c r="E33" s="176">
        <v>24400</v>
      </c>
      <c r="F33" s="153"/>
      <c r="G33" s="154"/>
    </row>
    <row r="34" spans="1:7">
      <c r="A34" s="175" t="s">
        <v>41</v>
      </c>
      <c r="B34" s="154"/>
      <c r="C34" s="143" t="s">
        <v>228</v>
      </c>
      <c r="D34" s="144">
        <v>0</v>
      </c>
      <c r="E34" s="176">
        <v>38102871.859999999</v>
      </c>
      <c r="F34" s="153"/>
      <c r="G34" s="154"/>
    </row>
    <row r="35" spans="1:7">
      <c r="A35" s="175" t="s">
        <v>63</v>
      </c>
      <c r="B35" s="154"/>
      <c r="C35" s="143" t="s">
        <v>229</v>
      </c>
      <c r="D35" s="144">
        <v>0</v>
      </c>
      <c r="E35" s="176">
        <v>17946297.52</v>
      </c>
      <c r="F35" s="153"/>
      <c r="G35" s="154"/>
    </row>
    <row r="36" spans="1:7">
      <c r="A36" s="175" t="s">
        <v>80</v>
      </c>
      <c r="B36" s="154"/>
      <c r="C36" s="143" t="s">
        <v>230</v>
      </c>
      <c r="D36" s="144">
        <v>0</v>
      </c>
      <c r="E36" s="176">
        <v>252864.55</v>
      </c>
      <c r="F36" s="153"/>
      <c r="G36" s="154"/>
    </row>
    <row r="37" spans="1:7">
      <c r="A37" s="175" t="s">
        <v>81</v>
      </c>
      <c r="B37" s="154"/>
      <c r="C37" s="143" t="s">
        <v>231</v>
      </c>
      <c r="D37" s="144">
        <v>0</v>
      </c>
      <c r="E37" s="176">
        <v>11266.05</v>
      </c>
      <c r="F37" s="153"/>
      <c r="G37" s="154"/>
    </row>
    <row r="38" spans="1:7">
      <c r="A38" s="175" t="s">
        <v>82</v>
      </c>
      <c r="B38" s="154"/>
      <c r="C38" s="143" t="s">
        <v>232</v>
      </c>
      <c r="D38" s="144">
        <v>0</v>
      </c>
      <c r="E38" s="176">
        <v>25870</v>
      </c>
      <c r="F38" s="153"/>
      <c r="G38" s="154"/>
    </row>
    <row r="39" spans="1:7">
      <c r="A39" s="175" t="s">
        <v>145</v>
      </c>
      <c r="B39" s="154"/>
      <c r="C39" s="143" t="s">
        <v>375</v>
      </c>
      <c r="D39" s="144">
        <v>0</v>
      </c>
      <c r="E39" s="176">
        <v>148285.07999999999</v>
      </c>
      <c r="F39" s="153"/>
      <c r="G39" s="154"/>
    </row>
    <row r="40" spans="1:7">
      <c r="A40" s="175" t="s">
        <v>83</v>
      </c>
      <c r="B40" s="154"/>
      <c r="C40" s="143" t="s">
        <v>233</v>
      </c>
      <c r="D40" s="144">
        <v>0</v>
      </c>
      <c r="E40" s="176">
        <v>174</v>
      </c>
      <c r="F40" s="153"/>
      <c r="G40" s="154"/>
    </row>
    <row r="41" spans="1:7">
      <c r="A41" s="175" t="s">
        <v>84</v>
      </c>
      <c r="B41" s="154"/>
      <c r="C41" s="143" t="s">
        <v>234</v>
      </c>
      <c r="D41" s="144">
        <v>0</v>
      </c>
      <c r="E41" s="176">
        <v>186260</v>
      </c>
      <c r="F41" s="153"/>
      <c r="G41" s="154"/>
    </row>
    <row r="42" spans="1:7">
      <c r="A42" s="175" t="s">
        <v>85</v>
      </c>
      <c r="B42" s="154"/>
      <c r="C42" s="143" t="s">
        <v>235</v>
      </c>
      <c r="D42" s="144">
        <v>0</v>
      </c>
      <c r="E42" s="176">
        <v>2770</v>
      </c>
      <c r="F42" s="153"/>
      <c r="G42" s="154"/>
    </row>
    <row r="43" spans="1:7">
      <c r="A43" s="175" t="s">
        <v>236</v>
      </c>
      <c r="B43" s="154"/>
      <c r="C43" s="143" t="s">
        <v>237</v>
      </c>
      <c r="D43" s="144">
        <v>0</v>
      </c>
      <c r="E43" s="176">
        <v>550</v>
      </c>
      <c r="F43" s="153"/>
      <c r="G43" s="154"/>
    </row>
    <row r="44" spans="1:7">
      <c r="A44" s="175" t="s">
        <v>87</v>
      </c>
      <c r="B44" s="154"/>
      <c r="C44" s="143" t="s">
        <v>238</v>
      </c>
      <c r="D44" s="144">
        <v>0</v>
      </c>
      <c r="E44" s="176">
        <v>3000</v>
      </c>
      <c r="F44" s="153"/>
      <c r="G44" s="154"/>
    </row>
    <row r="45" spans="1:7">
      <c r="A45" s="175" t="s">
        <v>150</v>
      </c>
      <c r="B45" s="154"/>
      <c r="C45" s="143" t="s">
        <v>289</v>
      </c>
      <c r="D45" s="144">
        <v>0</v>
      </c>
      <c r="E45" s="176">
        <v>200</v>
      </c>
      <c r="F45" s="153"/>
      <c r="G45" s="154"/>
    </row>
    <row r="46" spans="1:7">
      <c r="A46" s="175" t="s">
        <v>88</v>
      </c>
      <c r="B46" s="154"/>
      <c r="C46" s="143" t="s">
        <v>239</v>
      </c>
      <c r="D46" s="144">
        <v>0</v>
      </c>
      <c r="E46" s="176">
        <v>3555</v>
      </c>
      <c r="F46" s="153"/>
      <c r="G46" s="154"/>
    </row>
    <row r="47" spans="1:7">
      <c r="A47" s="175" t="s">
        <v>89</v>
      </c>
      <c r="B47" s="154"/>
      <c r="C47" s="143" t="s">
        <v>240</v>
      </c>
      <c r="D47" s="144">
        <v>0</v>
      </c>
      <c r="E47" s="176">
        <v>783594</v>
      </c>
      <c r="F47" s="153"/>
      <c r="G47" s="154"/>
    </row>
    <row r="48" spans="1:7">
      <c r="A48" s="175" t="s">
        <v>90</v>
      </c>
      <c r="B48" s="154"/>
      <c r="C48" s="143" t="s">
        <v>241</v>
      </c>
      <c r="D48" s="144">
        <v>0</v>
      </c>
      <c r="E48" s="176">
        <v>17275</v>
      </c>
      <c r="F48" s="153"/>
      <c r="G48" s="154"/>
    </row>
    <row r="49" spans="1:7" ht="20.25" customHeight="1">
      <c r="A49" s="175" t="s">
        <v>91</v>
      </c>
      <c r="B49" s="154"/>
      <c r="C49" s="143" t="s">
        <v>242</v>
      </c>
      <c r="D49" s="144">
        <v>0</v>
      </c>
      <c r="E49" s="176">
        <v>12600</v>
      </c>
      <c r="F49" s="153"/>
      <c r="G49" s="154"/>
    </row>
    <row r="50" spans="1:7">
      <c r="A50" s="175" t="s">
        <v>92</v>
      </c>
      <c r="B50" s="154"/>
      <c r="C50" s="143" t="s">
        <v>243</v>
      </c>
      <c r="D50" s="144">
        <v>0</v>
      </c>
      <c r="E50" s="176">
        <v>60</v>
      </c>
      <c r="F50" s="153"/>
      <c r="G50" s="154"/>
    </row>
    <row r="51" spans="1:7">
      <c r="A51" s="175" t="s">
        <v>93</v>
      </c>
      <c r="B51" s="154"/>
      <c r="C51" s="143" t="s">
        <v>244</v>
      </c>
      <c r="D51" s="144">
        <v>0</v>
      </c>
      <c r="E51" s="176">
        <v>405</v>
      </c>
      <c r="F51" s="153"/>
      <c r="G51" s="154"/>
    </row>
    <row r="52" spans="1:7">
      <c r="A52" s="175" t="s">
        <v>94</v>
      </c>
      <c r="B52" s="154"/>
      <c r="C52" s="143" t="s">
        <v>245</v>
      </c>
      <c r="D52" s="144">
        <v>0</v>
      </c>
      <c r="E52" s="176">
        <v>1600</v>
      </c>
      <c r="F52" s="153"/>
      <c r="G52" s="154"/>
    </row>
    <row r="53" spans="1:7">
      <c r="A53" s="175" t="s">
        <v>95</v>
      </c>
      <c r="B53" s="154"/>
      <c r="C53" s="143" t="s">
        <v>246</v>
      </c>
      <c r="D53" s="144">
        <v>0</v>
      </c>
      <c r="E53" s="176">
        <v>40000</v>
      </c>
      <c r="F53" s="153"/>
      <c r="G53" s="154"/>
    </row>
    <row r="54" spans="1:7">
      <c r="A54" s="175" t="s">
        <v>96</v>
      </c>
      <c r="B54" s="154"/>
      <c r="C54" s="143" t="s">
        <v>247</v>
      </c>
      <c r="D54" s="144">
        <v>0</v>
      </c>
      <c r="E54" s="176">
        <v>102420</v>
      </c>
      <c r="F54" s="153"/>
      <c r="G54" s="154"/>
    </row>
    <row r="55" spans="1:7">
      <c r="A55" s="175" t="s">
        <v>97</v>
      </c>
      <c r="B55" s="154"/>
      <c r="C55" s="143" t="s">
        <v>248</v>
      </c>
      <c r="D55" s="144">
        <v>0</v>
      </c>
      <c r="E55" s="176">
        <v>431051.46</v>
      </c>
      <c r="F55" s="153"/>
      <c r="G55" s="154"/>
    </row>
    <row r="56" spans="1:7">
      <c r="A56" s="175" t="s">
        <v>98</v>
      </c>
      <c r="B56" s="154"/>
      <c r="C56" s="143" t="s">
        <v>249</v>
      </c>
      <c r="D56" s="144">
        <v>0</v>
      </c>
      <c r="E56" s="176">
        <v>1373096</v>
      </c>
      <c r="F56" s="153"/>
      <c r="G56" s="154"/>
    </row>
    <row r="57" spans="1:7">
      <c r="A57" s="175" t="s">
        <v>99</v>
      </c>
      <c r="B57" s="154"/>
      <c r="C57" s="143" t="s">
        <v>250</v>
      </c>
      <c r="D57" s="144">
        <v>0</v>
      </c>
      <c r="E57" s="176">
        <v>73000</v>
      </c>
      <c r="F57" s="153"/>
      <c r="G57" s="154"/>
    </row>
    <row r="58" spans="1:7">
      <c r="A58" s="175" t="s">
        <v>100</v>
      </c>
      <c r="B58" s="154"/>
      <c r="C58" s="143" t="s">
        <v>251</v>
      </c>
      <c r="D58" s="144">
        <v>0</v>
      </c>
      <c r="E58" s="176">
        <v>15996</v>
      </c>
      <c r="F58" s="153"/>
      <c r="G58" s="154"/>
    </row>
    <row r="59" spans="1:7">
      <c r="A59" s="175" t="s">
        <v>101</v>
      </c>
      <c r="B59" s="154"/>
      <c r="C59" s="143" t="s">
        <v>252</v>
      </c>
      <c r="D59" s="144">
        <v>0</v>
      </c>
      <c r="E59" s="176">
        <v>445439.09</v>
      </c>
      <c r="F59" s="153"/>
      <c r="G59" s="154"/>
    </row>
    <row r="60" spans="1:7">
      <c r="A60" s="175" t="s">
        <v>102</v>
      </c>
      <c r="B60" s="154"/>
      <c r="C60" s="143" t="s">
        <v>253</v>
      </c>
      <c r="D60" s="144">
        <v>0</v>
      </c>
      <c r="E60" s="176">
        <v>11851561.960000001</v>
      </c>
      <c r="F60" s="153"/>
      <c r="G60" s="154"/>
    </row>
    <row r="61" spans="1:7">
      <c r="A61" s="175" t="s">
        <v>254</v>
      </c>
      <c r="B61" s="154"/>
      <c r="C61" s="143" t="s">
        <v>255</v>
      </c>
      <c r="D61" s="144">
        <v>0</v>
      </c>
      <c r="E61" s="176">
        <v>1623851.57</v>
      </c>
      <c r="F61" s="153"/>
      <c r="G61" s="154"/>
    </row>
    <row r="62" spans="1:7">
      <c r="A62" s="175" t="s">
        <v>104</v>
      </c>
      <c r="B62" s="154"/>
      <c r="C62" s="143" t="s">
        <v>256</v>
      </c>
      <c r="D62" s="144">
        <v>0</v>
      </c>
      <c r="E62" s="176">
        <v>767409.61</v>
      </c>
      <c r="F62" s="153"/>
      <c r="G62" s="154"/>
    </row>
    <row r="63" spans="1:7">
      <c r="A63" s="175" t="s">
        <v>105</v>
      </c>
      <c r="B63" s="154"/>
      <c r="C63" s="143" t="s">
        <v>257</v>
      </c>
      <c r="D63" s="144">
        <v>0</v>
      </c>
      <c r="E63" s="176">
        <v>1870238.2</v>
      </c>
      <c r="F63" s="153"/>
      <c r="G63" s="154"/>
    </row>
    <row r="64" spans="1:7">
      <c r="A64" s="175" t="s">
        <v>106</v>
      </c>
      <c r="B64" s="154"/>
      <c r="C64" s="143" t="s">
        <v>258</v>
      </c>
      <c r="D64" s="144">
        <v>0</v>
      </c>
      <c r="E64" s="176">
        <v>35466.29</v>
      </c>
      <c r="F64" s="153"/>
      <c r="G64" s="154"/>
    </row>
    <row r="65" spans="1:7">
      <c r="A65" s="175" t="s">
        <v>107</v>
      </c>
      <c r="B65" s="154"/>
      <c r="C65" s="143" t="s">
        <v>259</v>
      </c>
      <c r="D65" s="144">
        <v>0</v>
      </c>
      <c r="E65" s="176">
        <v>26421.55</v>
      </c>
      <c r="F65" s="153"/>
      <c r="G65" s="154"/>
    </row>
    <row r="66" spans="1:7">
      <c r="A66" s="175" t="s">
        <v>108</v>
      </c>
      <c r="B66" s="154"/>
      <c r="C66" s="143" t="s">
        <v>260</v>
      </c>
      <c r="D66" s="144">
        <v>0</v>
      </c>
      <c r="E66" s="176">
        <v>161086</v>
      </c>
      <c r="F66" s="153"/>
      <c r="G66" s="154"/>
    </row>
    <row r="67" spans="1:7">
      <c r="A67" s="175" t="s">
        <v>109</v>
      </c>
      <c r="B67" s="154"/>
      <c r="C67" s="143" t="s">
        <v>261</v>
      </c>
      <c r="D67" s="144">
        <v>0</v>
      </c>
      <c r="E67" s="176">
        <v>232.8</v>
      </c>
      <c r="F67" s="153"/>
      <c r="G67" s="154"/>
    </row>
    <row r="68" spans="1:7">
      <c r="A68" s="175" t="s">
        <v>110</v>
      </c>
      <c r="B68" s="154"/>
      <c r="C68" s="143" t="s">
        <v>262</v>
      </c>
      <c r="D68" s="144">
        <v>0</v>
      </c>
      <c r="E68" s="176">
        <v>14910104</v>
      </c>
      <c r="F68" s="153"/>
      <c r="G68" s="154"/>
    </row>
    <row r="69" spans="1:7">
      <c r="A69" s="175" t="s">
        <v>290</v>
      </c>
      <c r="B69" s="154"/>
      <c r="C69" s="143" t="s">
        <v>291</v>
      </c>
      <c r="D69" s="144">
        <v>0</v>
      </c>
      <c r="E69" s="176">
        <v>994000</v>
      </c>
      <c r="F69" s="153"/>
      <c r="G69" s="154"/>
    </row>
    <row r="70" spans="1:7">
      <c r="A70" s="175" t="s">
        <v>43</v>
      </c>
      <c r="B70" s="154"/>
      <c r="C70" s="143" t="s">
        <v>263</v>
      </c>
      <c r="D70" s="144">
        <v>7280635.1500000004</v>
      </c>
      <c r="E70" s="176">
        <v>0</v>
      </c>
      <c r="F70" s="153"/>
      <c r="G70" s="154"/>
    </row>
    <row r="71" spans="1:7">
      <c r="A71" s="175" t="s">
        <v>44</v>
      </c>
      <c r="B71" s="154"/>
      <c r="C71" s="143" t="s">
        <v>264</v>
      </c>
      <c r="D71" s="144">
        <v>2196272.2599999998</v>
      </c>
      <c r="E71" s="176">
        <v>0</v>
      </c>
      <c r="F71" s="153"/>
      <c r="G71" s="154"/>
    </row>
    <row r="72" spans="1:7">
      <c r="A72" s="175" t="s">
        <v>45</v>
      </c>
      <c r="B72" s="154"/>
      <c r="C72" s="143" t="s">
        <v>265</v>
      </c>
      <c r="D72" s="144">
        <v>8312821.3499999996</v>
      </c>
      <c r="E72" s="176">
        <v>0</v>
      </c>
      <c r="F72" s="153"/>
      <c r="G72" s="154"/>
    </row>
    <row r="73" spans="1:7">
      <c r="A73" s="175" t="s">
        <v>46</v>
      </c>
      <c r="B73" s="154"/>
      <c r="C73" s="143" t="s">
        <v>266</v>
      </c>
      <c r="D73" s="144">
        <v>304526.84000000003</v>
      </c>
      <c r="E73" s="176">
        <v>0</v>
      </c>
      <c r="F73" s="153"/>
      <c r="G73" s="154"/>
    </row>
    <row r="74" spans="1:7">
      <c r="A74" s="175" t="s">
        <v>47</v>
      </c>
      <c r="B74" s="154"/>
      <c r="C74" s="143" t="s">
        <v>267</v>
      </c>
      <c r="D74" s="144">
        <v>1926727.46</v>
      </c>
      <c r="E74" s="176">
        <v>0</v>
      </c>
      <c r="F74" s="153"/>
      <c r="G74" s="154"/>
    </row>
    <row r="75" spans="1:7">
      <c r="A75" s="175" t="s">
        <v>48</v>
      </c>
      <c r="B75" s="154"/>
      <c r="C75" s="143" t="s">
        <v>268</v>
      </c>
      <c r="D75" s="144">
        <v>1031385.06</v>
      </c>
      <c r="E75" s="176">
        <v>0</v>
      </c>
      <c r="F75" s="153"/>
      <c r="G75" s="154"/>
    </row>
    <row r="76" spans="1:7">
      <c r="A76" s="175" t="s">
        <v>49</v>
      </c>
      <c r="B76" s="154"/>
      <c r="C76" s="143" t="s">
        <v>269</v>
      </c>
      <c r="D76" s="144">
        <v>861334.26</v>
      </c>
      <c r="E76" s="176">
        <v>0</v>
      </c>
      <c r="F76" s="153"/>
      <c r="G76" s="154"/>
    </row>
    <row r="77" spans="1:7">
      <c r="A77" s="175" t="s">
        <v>50</v>
      </c>
      <c r="B77" s="154"/>
      <c r="C77" s="143" t="s">
        <v>270</v>
      </c>
      <c r="D77" s="144">
        <v>267560</v>
      </c>
      <c r="E77" s="176">
        <v>0</v>
      </c>
      <c r="F77" s="153"/>
      <c r="G77" s="154"/>
    </row>
    <row r="78" spans="1:7">
      <c r="A78" s="175" t="s">
        <v>51</v>
      </c>
      <c r="B78" s="154"/>
      <c r="C78" s="143" t="s">
        <v>271</v>
      </c>
      <c r="D78" s="144">
        <v>2716500</v>
      </c>
      <c r="E78" s="176">
        <v>0</v>
      </c>
      <c r="F78" s="153"/>
      <c r="G78" s="154"/>
    </row>
    <row r="79" spans="1:7">
      <c r="A79" s="175" t="s">
        <v>54</v>
      </c>
      <c r="B79" s="154"/>
      <c r="C79" s="143" t="s">
        <v>272</v>
      </c>
      <c r="D79" s="144">
        <v>1140000</v>
      </c>
      <c r="E79" s="176">
        <v>0</v>
      </c>
      <c r="F79" s="153"/>
      <c r="G79" s="154"/>
    </row>
    <row r="80" spans="1:7">
      <c r="A80" s="177" t="s">
        <v>30</v>
      </c>
      <c r="B80" s="162"/>
      <c r="C80" s="163"/>
      <c r="D80" s="145">
        <v>102015983.45</v>
      </c>
      <c r="E80" s="178">
        <v>102015983.45</v>
      </c>
      <c r="F80" s="153"/>
      <c r="G80" s="154"/>
    </row>
  </sheetData>
  <mergeCells count="138">
    <mergeCell ref="A74:B74"/>
    <mergeCell ref="E74:G74"/>
    <mergeCell ref="A75:B75"/>
    <mergeCell ref="E75:G75"/>
    <mergeCell ref="A76:B76"/>
    <mergeCell ref="E76:G76"/>
    <mergeCell ref="A77:B77"/>
    <mergeCell ref="E77:G77"/>
    <mergeCell ref="E78:G78"/>
    <mergeCell ref="A78:B78"/>
    <mergeCell ref="A71:B71"/>
    <mergeCell ref="E71:G71"/>
    <mergeCell ref="A72:B72"/>
    <mergeCell ref="E72:G72"/>
    <mergeCell ref="E73:G73"/>
    <mergeCell ref="A69:B69"/>
    <mergeCell ref="E69:G69"/>
    <mergeCell ref="E70:G70"/>
    <mergeCell ref="A73:B73"/>
    <mergeCell ref="A66:B66"/>
    <mergeCell ref="E66:G66"/>
    <mergeCell ref="A67:B67"/>
    <mergeCell ref="E67:G67"/>
    <mergeCell ref="A68:B68"/>
    <mergeCell ref="E68:G68"/>
    <mergeCell ref="A70:B70"/>
    <mergeCell ref="A63:B63"/>
    <mergeCell ref="E63:G63"/>
    <mergeCell ref="A64:B64"/>
    <mergeCell ref="E64:G64"/>
    <mergeCell ref="A65:B65"/>
    <mergeCell ref="E65:G65"/>
    <mergeCell ref="A60:B60"/>
    <mergeCell ref="E60:G60"/>
    <mergeCell ref="A61:B61"/>
    <mergeCell ref="E61:G61"/>
    <mergeCell ref="A62:B62"/>
    <mergeCell ref="E62:G62"/>
    <mergeCell ref="A57:B57"/>
    <mergeCell ref="E57:G57"/>
    <mergeCell ref="A58:B58"/>
    <mergeCell ref="E58:G58"/>
    <mergeCell ref="A59:B59"/>
    <mergeCell ref="E59:G59"/>
    <mergeCell ref="A54:B54"/>
    <mergeCell ref="E54:G54"/>
    <mergeCell ref="A55:B55"/>
    <mergeCell ref="E55:G55"/>
    <mergeCell ref="A56:B56"/>
    <mergeCell ref="E56:G56"/>
    <mergeCell ref="A51:B51"/>
    <mergeCell ref="E51:G51"/>
    <mergeCell ref="A52:B52"/>
    <mergeCell ref="E52:G52"/>
    <mergeCell ref="A53:B53"/>
    <mergeCell ref="E53:G53"/>
    <mergeCell ref="A48:B48"/>
    <mergeCell ref="E48:G48"/>
    <mergeCell ref="A49:B49"/>
    <mergeCell ref="E49:G49"/>
    <mergeCell ref="A50:B50"/>
    <mergeCell ref="E50:G50"/>
    <mergeCell ref="A45:B45"/>
    <mergeCell ref="E45:G45"/>
    <mergeCell ref="A46:B46"/>
    <mergeCell ref="E46:G46"/>
    <mergeCell ref="A47:B47"/>
    <mergeCell ref="E47:G47"/>
    <mergeCell ref="A42:B42"/>
    <mergeCell ref="E42:G42"/>
    <mergeCell ref="A43:B43"/>
    <mergeCell ref="E43:G43"/>
    <mergeCell ref="A44:B44"/>
    <mergeCell ref="E44:G44"/>
    <mergeCell ref="A39:B39"/>
    <mergeCell ref="E39:G39"/>
    <mergeCell ref="A40:B40"/>
    <mergeCell ref="E40:G40"/>
    <mergeCell ref="A41:B41"/>
    <mergeCell ref="E41:G41"/>
    <mergeCell ref="A36:B36"/>
    <mergeCell ref="E36:G36"/>
    <mergeCell ref="A37:B37"/>
    <mergeCell ref="E37:G37"/>
    <mergeCell ref="A38:B38"/>
    <mergeCell ref="E38:G38"/>
    <mergeCell ref="A33:B33"/>
    <mergeCell ref="E33:G33"/>
    <mergeCell ref="A34:B34"/>
    <mergeCell ref="E34:G34"/>
    <mergeCell ref="A35:B35"/>
    <mergeCell ref="E35:G35"/>
    <mergeCell ref="A31:B31"/>
    <mergeCell ref="E31:G31"/>
    <mergeCell ref="A32:B32"/>
    <mergeCell ref="E32:G32"/>
    <mergeCell ref="A27:B27"/>
    <mergeCell ref="E27:G27"/>
    <mergeCell ref="A28:B28"/>
    <mergeCell ref="E28:G28"/>
    <mergeCell ref="A29:B29"/>
    <mergeCell ref="E29:G29"/>
    <mergeCell ref="A5:F5"/>
    <mergeCell ref="A9:F9"/>
    <mergeCell ref="A11:F11"/>
    <mergeCell ref="A15:B15"/>
    <mergeCell ref="E15:G15"/>
    <mergeCell ref="A16:B16"/>
    <mergeCell ref="E16:G16"/>
    <mergeCell ref="A17:B17"/>
    <mergeCell ref="E17:G17"/>
    <mergeCell ref="A14:B14"/>
    <mergeCell ref="E14:G14"/>
    <mergeCell ref="A7:F7"/>
    <mergeCell ref="A79:B79"/>
    <mergeCell ref="E79:G79"/>
    <mergeCell ref="A80:C80"/>
    <mergeCell ref="E80:G80"/>
    <mergeCell ref="A18:B18"/>
    <mergeCell ref="E18:G18"/>
    <mergeCell ref="A19:B19"/>
    <mergeCell ref="E19:G19"/>
    <mergeCell ref="A20:B20"/>
    <mergeCell ref="E20:G20"/>
    <mergeCell ref="A24:B24"/>
    <mergeCell ref="E24:G24"/>
    <mergeCell ref="A25:B25"/>
    <mergeCell ref="E25:G25"/>
    <mergeCell ref="A26:B26"/>
    <mergeCell ref="E26:G26"/>
    <mergeCell ref="A21:B21"/>
    <mergeCell ref="E21:G21"/>
    <mergeCell ref="A22:B22"/>
    <mergeCell ref="E22:G22"/>
    <mergeCell ref="A23:B23"/>
    <mergeCell ref="E23:G23"/>
    <mergeCell ref="A30:B30"/>
    <mergeCell ref="E30:G30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F25" sqref="F25"/>
    </sheetView>
  </sheetViews>
  <sheetFormatPr defaultRowHeight="18"/>
  <cols>
    <col min="1" max="1" width="4.375" style="1" customWidth="1"/>
    <col min="2" max="2" width="4.625" style="1" customWidth="1"/>
    <col min="3" max="3" width="26.375" style="1" customWidth="1"/>
    <col min="4" max="5" width="11.625" style="1" customWidth="1"/>
    <col min="6" max="6" width="10.75" style="1" customWidth="1"/>
    <col min="7" max="7" width="13.75" style="1" customWidth="1"/>
    <col min="8" max="8" width="9" style="1"/>
    <col min="9" max="9" width="16.625" style="1" bestFit="1" customWidth="1"/>
    <col min="10" max="16384" width="9" style="1"/>
  </cols>
  <sheetData>
    <row r="1" spans="1:7" ht="21.75">
      <c r="A1" s="182" t="s">
        <v>0</v>
      </c>
      <c r="B1" s="182"/>
      <c r="C1" s="182"/>
      <c r="D1" s="182"/>
      <c r="E1" s="182"/>
      <c r="F1" s="182"/>
      <c r="G1" s="182"/>
    </row>
    <row r="2" spans="1:7" ht="21.75">
      <c r="A2" s="182" t="s">
        <v>111</v>
      </c>
      <c r="B2" s="182"/>
      <c r="C2" s="182"/>
      <c r="D2" s="182"/>
      <c r="E2" s="182"/>
      <c r="F2" s="182"/>
      <c r="G2" s="182"/>
    </row>
    <row r="3" spans="1:7" ht="21.75">
      <c r="A3" s="183" t="s">
        <v>376</v>
      </c>
      <c r="B3" s="183"/>
      <c r="C3" s="183"/>
      <c r="D3" s="183"/>
      <c r="E3" s="183"/>
      <c r="F3" s="183"/>
      <c r="G3" s="183"/>
    </row>
    <row r="4" spans="1:7" ht="21.75">
      <c r="A4" s="2"/>
      <c r="B4" s="2"/>
      <c r="C4" s="2"/>
      <c r="D4" s="2"/>
      <c r="E4" s="3"/>
      <c r="F4" s="4"/>
      <c r="G4" s="4" t="s">
        <v>112</v>
      </c>
    </row>
    <row r="5" spans="1:7" ht="21.75">
      <c r="A5" s="2"/>
      <c r="B5" s="2"/>
      <c r="C5" s="2"/>
      <c r="D5" s="5" t="s">
        <v>13</v>
      </c>
      <c r="E5" s="5" t="s">
        <v>113</v>
      </c>
      <c r="F5" s="5" t="s">
        <v>114</v>
      </c>
      <c r="G5" s="6" t="s">
        <v>115</v>
      </c>
    </row>
    <row r="6" spans="1:7" ht="22.5" thickBot="1">
      <c r="A6" s="184" t="s">
        <v>116</v>
      </c>
      <c r="B6" s="184"/>
      <c r="C6" s="7"/>
      <c r="D6" s="8"/>
      <c r="E6" s="9"/>
      <c r="F6" s="8"/>
      <c r="G6" s="10"/>
    </row>
    <row r="7" spans="1:7" ht="22.5" thickTop="1">
      <c r="A7" s="11"/>
      <c r="B7" s="11"/>
      <c r="C7" s="11"/>
      <c r="D7" s="12"/>
      <c r="E7" s="13"/>
      <c r="F7" s="14"/>
      <c r="G7" s="15"/>
    </row>
    <row r="8" spans="1:7" ht="21.75">
      <c r="A8" s="16" t="s">
        <v>117</v>
      </c>
      <c r="B8" s="16"/>
      <c r="C8" s="17"/>
      <c r="D8" s="18">
        <v>9029.33</v>
      </c>
      <c r="E8" s="18">
        <v>12.65</v>
      </c>
      <c r="F8" s="18">
        <v>0</v>
      </c>
      <c r="G8" s="19">
        <f>D8+E8-F8</f>
        <v>9041.98</v>
      </c>
    </row>
    <row r="9" spans="1:7" ht="21.75">
      <c r="A9" s="20" t="s">
        <v>118</v>
      </c>
      <c r="B9" s="20"/>
      <c r="C9" s="21"/>
      <c r="D9" s="22">
        <v>530405</v>
      </c>
      <c r="E9" s="23">
        <v>64975</v>
      </c>
      <c r="F9" s="23">
        <v>0</v>
      </c>
      <c r="G9" s="19">
        <f t="shared" ref="G9:G24" si="0">D9+E9-F9</f>
        <v>595380</v>
      </c>
    </row>
    <row r="10" spans="1:7" ht="21.75">
      <c r="A10" s="20" t="s">
        <v>119</v>
      </c>
      <c r="B10" s="20"/>
      <c r="C10" s="21"/>
      <c r="D10" s="24">
        <v>3894.41</v>
      </c>
      <c r="E10" s="22">
        <v>3697.66</v>
      </c>
      <c r="F10" s="22">
        <v>3894.41</v>
      </c>
      <c r="G10" s="19">
        <f t="shared" si="0"/>
        <v>3697.66</v>
      </c>
    </row>
    <row r="11" spans="1:7" ht="21.75">
      <c r="A11" s="180" t="s">
        <v>120</v>
      </c>
      <c r="B11" s="180"/>
      <c r="C11" s="181"/>
      <c r="D11" s="23">
        <v>0</v>
      </c>
      <c r="E11" s="23">
        <v>0</v>
      </c>
      <c r="F11" s="22">
        <v>0</v>
      </c>
      <c r="G11" s="19">
        <f t="shared" si="0"/>
        <v>0</v>
      </c>
    </row>
    <row r="12" spans="1:7" ht="21.75">
      <c r="A12" s="180" t="s">
        <v>121</v>
      </c>
      <c r="B12" s="180"/>
      <c r="C12" s="181"/>
      <c r="D12" s="23">
        <v>0</v>
      </c>
      <c r="E12" s="22">
        <v>0</v>
      </c>
      <c r="F12" s="22">
        <v>0</v>
      </c>
      <c r="G12" s="19">
        <f t="shared" si="0"/>
        <v>0</v>
      </c>
    </row>
    <row r="13" spans="1:7" ht="21.75">
      <c r="A13" s="185" t="s">
        <v>122</v>
      </c>
      <c r="B13" s="185"/>
      <c r="C13" s="186"/>
      <c r="D13" s="23">
        <v>0</v>
      </c>
      <c r="E13" s="22">
        <v>0</v>
      </c>
      <c r="F13" s="22">
        <v>0</v>
      </c>
      <c r="G13" s="19">
        <f t="shared" si="0"/>
        <v>0</v>
      </c>
    </row>
    <row r="14" spans="1:7" ht="21.75">
      <c r="A14" s="185" t="s">
        <v>123</v>
      </c>
      <c r="B14" s="185"/>
      <c r="C14" s="186"/>
      <c r="D14" s="23">
        <v>0</v>
      </c>
      <c r="E14" s="22">
        <v>0</v>
      </c>
      <c r="F14" s="22">
        <v>0</v>
      </c>
      <c r="G14" s="19">
        <f t="shared" si="0"/>
        <v>0</v>
      </c>
    </row>
    <row r="15" spans="1:7" ht="21.75">
      <c r="A15" s="185" t="s">
        <v>124</v>
      </c>
      <c r="B15" s="185"/>
      <c r="C15" s="186"/>
      <c r="D15" s="23">
        <v>0</v>
      </c>
      <c r="E15" s="25">
        <v>0</v>
      </c>
      <c r="F15" s="25">
        <v>0</v>
      </c>
      <c r="G15" s="19">
        <f t="shared" si="0"/>
        <v>0</v>
      </c>
    </row>
    <row r="16" spans="1:7" ht="21.75">
      <c r="A16" s="185" t="s">
        <v>125</v>
      </c>
      <c r="B16" s="185"/>
      <c r="C16" s="186"/>
      <c r="D16" s="23">
        <v>0</v>
      </c>
      <c r="E16" s="25">
        <v>0</v>
      </c>
      <c r="F16" s="25">
        <v>0</v>
      </c>
      <c r="G16" s="19">
        <f t="shared" si="0"/>
        <v>0</v>
      </c>
    </row>
    <row r="17" spans="1:9" ht="39.75" customHeight="1">
      <c r="A17" s="185" t="s">
        <v>377</v>
      </c>
      <c r="B17" s="185"/>
      <c r="C17" s="186"/>
      <c r="D17" s="23">
        <v>0</v>
      </c>
      <c r="E17" s="25">
        <v>14700</v>
      </c>
      <c r="F17" s="25">
        <v>9900</v>
      </c>
      <c r="G17" s="19">
        <f t="shared" si="0"/>
        <v>4800</v>
      </c>
    </row>
    <row r="18" spans="1:9" ht="21.75">
      <c r="A18" s="180" t="s">
        <v>126</v>
      </c>
      <c r="B18" s="180"/>
      <c r="C18" s="181"/>
      <c r="D18" s="25">
        <v>0</v>
      </c>
      <c r="E18" s="25">
        <v>0</v>
      </c>
      <c r="F18" s="25">
        <v>0</v>
      </c>
      <c r="G18" s="19">
        <f t="shared" si="0"/>
        <v>0</v>
      </c>
    </row>
    <row r="19" spans="1:9" ht="39" customHeight="1">
      <c r="A19" s="185" t="s">
        <v>127</v>
      </c>
      <c r="B19" s="185"/>
      <c r="C19" s="186"/>
      <c r="D19" s="25">
        <v>0</v>
      </c>
      <c r="E19" s="25">
        <v>0</v>
      </c>
      <c r="F19" s="25">
        <v>0</v>
      </c>
      <c r="G19" s="19">
        <f t="shared" si="0"/>
        <v>0</v>
      </c>
    </row>
    <row r="20" spans="1:9" ht="21.75">
      <c r="A20" s="180" t="s">
        <v>128</v>
      </c>
      <c r="B20" s="180"/>
      <c r="C20" s="181"/>
      <c r="D20" s="23">
        <v>0</v>
      </c>
      <c r="E20" s="25">
        <v>0</v>
      </c>
      <c r="F20" s="25">
        <v>0</v>
      </c>
      <c r="G20" s="19">
        <f t="shared" si="0"/>
        <v>0</v>
      </c>
    </row>
    <row r="21" spans="1:9" ht="21.75">
      <c r="A21" s="185" t="s">
        <v>129</v>
      </c>
      <c r="B21" s="185"/>
      <c r="C21" s="186"/>
      <c r="D21" s="26">
        <v>0</v>
      </c>
      <c r="E21" s="25">
        <v>0</v>
      </c>
      <c r="F21" s="25">
        <v>0</v>
      </c>
      <c r="G21" s="19">
        <f t="shared" si="0"/>
        <v>0</v>
      </c>
    </row>
    <row r="22" spans="1:9" ht="21.75" customHeight="1">
      <c r="A22" s="185" t="s">
        <v>130</v>
      </c>
      <c r="B22" s="185"/>
      <c r="C22" s="186"/>
      <c r="D22" s="26">
        <v>0</v>
      </c>
      <c r="E22" s="25">
        <v>0</v>
      </c>
      <c r="F22" s="25">
        <v>0</v>
      </c>
      <c r="G22" s="19">
        <f>D22+E22-F22</f>
        <v>0</v>
      </c>
    </row>
    <row r="23" spans="1:9" ht="21.75" customHeight="1">
      <c r="A23" s="185" t="s">
        <v>131</v>
      </c>
      <c r="B23" s="185"/>
      <c r="C23" s="186"/>
      <c r="D23" s="26">
        <v>0</v>
      </c>
      <c r="E23" s="25">
        <v>0</v>
      </c>
      <c r="F23" s="25">
        <v>0</v>
      </c>
      <c r="G23" s="19">
        <f>D23+E23-F23</f>
        <v>0</v>
      </c>
    </row>
    <row r="24" spans="1:9" ht="21.75">
      <c r="A24" s="185" t="s">
        <v>132</v>
      </c>
      <c r="B24" s="185"/>
      <c r="C24" s="186"/>
      <c r="D24" s="26">
        <v>0</v>
      </c>
      <c r="E24" s="25">
        <v>252969</v>
      </c>
      <c r="F24" s="25">
        <v>252969</v>
      </c>
      <c r="G24" s="19">
        <f t="shared" si="0"/>
        <v>0</v>
      </c>
    </row>
    <row r="25" spans="1:9" ht="21.75">
      <c r="A25" s="27" t="s">
        <v>133</v>
      </c>
      <c r="B25" s="27"/>
      <c r="C25" s="28"/>
      <c r="D25" s="29">
        <v>0</v>
      </c>
      <c r="E25" s="25">
        <v>0</v>
      </c>
      <c r="F25" s="25">
        <v>0</v>
      </c>
      <c r="G25" s="19">
        <f>D25+E25-F25</f>
        <v>0</v>
      </c>
      <c r="I25" s="30"/>
    </row>
    <row r="26" spans="1:9" ht="22.5" thickBot="1">
      <c r="A26" s="187" t="s">
        <v>30</v>
      </c>
      <c r="B26" s="187"/>
      <c r="C26" s="188"/>
      <c r="D26" s="31">
        <f>SUM(D8:D25)</f>
        <v>543328.74</v>
      </c>
      <c r="E26" s="32">
        <f>SUM(E8:E25)</f>
        <v>336354.31</v>
      </c>
      <c r="F26" s="32">
        <f>SUM(F8:F25)</f>
        <v>266763.40999999997</v>
      </c>
      <c r="G26" s="33">
        <f>SUM(D26+E26-F26)</f>
        <v>612919.64000000013</v>
      </c>
      <c r="I26" s="34"/>
    </row>
    <row r="27" spans="1:9" ht="22.5" thickTop="1">
      <c r="A27" s="35"/>
      <c r="B27" s="35"/>
      <c r="C27" s="36"/>
      <c r="D27" s="37"/>
      <c r="E27" s="38"/>
      <c r="F27" s="36"/>
      <c r="G27" s="39"/>
    </row>
    <row r="28" spans="1:9" ht="21.75">
      <c r="A28" s="39"/>
      <c r="B28" s="39"/>
      <c r="C28" s="39"/>
      <c r="D28" s="39"/>
      <c r="E28" s="39"/>
      <c r="F28" s="39"/>
      <c r="G28" s="40"/>
    </row>
    <row r="29" spans="1:9" ht="21.75">
      <c r="A29" s="39"/>
      <c r="B29" s="39"/>
      <c r="C29" s="39"/>
      <c r="D29" s="39"/>
      <c r="E29" s="39"/>
      <c r="F29" s="39"/>
      <c r="G29" s="40"/>
    </row>
    <row r="30" spans="1:9" ht="21.75">
      <c r="A30" s="39"/>
      <c r="B30" s="39"/>
      <c r="C30" s="39"/>
      <c r="D30" s="39"/>
      <c r="E30" s="39"/>
      <c r="F30" s="39"/>
      <c r="G30" s="39"/>
    </row>
    <row r="31" spans="1:9" ht="21.75">
      <c r="A31" s="39"/>
      <c r="B31" s="39"/>
      <c r="C31" s="39"/>
      <c r="D31" s="39"/>
      <c r="E31" s="39"/>
      <c r="F31" s="39"/>
      <c r="G31" s="39"/>
    </row>
  </sheetData>
  <mergeCells count="19">
    <mergeCell ref="A26:C26"/>
    <mergeCell ref="A19:C19"/>
    <mergeCell ref="A20:C20"/>
    <mergeCell ref="A21:C21"/>
    <mergeCell ref="A22:C22"/>
    <mergeCell ref="A23:C23"/>
    <mergeCell ref="A24:C24"/>
    <mergeCell ref="A18:C18"/>
    <mergeCell ref="A1:G1"/>
    <mergeCell ref="A2:G2"/>
    <mergeCell ref="A3:G3"/>
    <mergeCell ref="A6:B6"/>
    <mergeCell ref="A11:C11"/>
    <mergeCell ref="A12:C12"/>
    <mergeCell ref="A13:C13"/>
    <mergeCell ref="A14:C14"/>
    <mergeCell ref="A15:C15"/>
    <mergeCell ref="A16:C16"/>
    <mergeCell ref="A17:C17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workbookViewId="0">
      <selection activeCell="E62" sqref="E62"/>
    </sheetView>
  </sheetViews>
  <sheetFormatPr defaultRowHeight="21.75"/>
  <cols>
    <col min="1" max="1" width="3.75" style="50" customWidth="1"/>
    <col min="2" max="2" width="32.625" style="124" customWidth="1"/>
    <col min="3" max="3" width="6.25" style="100" customWidth="1"/>
    <col min="4" max="4" width="10.75" style="101" customWidth="1"/>
    <col min="5" max="5" width="10.375" style="102" customWidth="1"/>
    <col min="6" max="6" width="10.875" style="102" customWidth="1"/>
    <col min="7" max="7" width="10.375" style="102" customWidth="1"/>
    <col min="8" max="8" width="10.375" style="101" customWidth="1"/>
    <col min="9" max="9" width="8.875" style="50" hidden="1" customWidth="1"/>
    <col min="10" max="13" width="9" style="50" hidden="1" customWidth="1"/>
    <col min="14" max="16" width="9" style="50"/>
    <col min="17" max="17" width="10.875" style="50" bestFit="1" customWidth="1"/>
    <col min="18" max="16384" width="9" style="50"/>
  </cols>
  <sheetData>
    <row r="1" spans="1:13" s="42" customFormat="1" ht="19.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41"/>
      <c r="J1" s="41"/>
      <c r="K1" s="41"/>
      <c r="L1" s="41"/>
      <c r="M1" s="192"/>
    </row>
    <row r="2" spans="1:13" s="42" customFormat="1" ht="18.75" customHeight="1">
      <c r="A2" s="191" t="s">
        <v>134</v>
      </c>
      <c r="B2" s="191"/>
      <c r="C2" s="191"/>
      <c r="D2" s="191"/>
      <c r="E2" s="191"/>
      <c r="F2" s="191"/>
      <c r="G2" s="191"/>
      <c r="H2" s="191"/>
      <c r="I2" s="43"/>
      <c r="J2" s="43"/>
      <c r="K2" s="43"/>
      <c r="L2" s="43"/>
      <c r="M2" s="192"/>
    </row>
    <row r="3" spans="1:13" s="42" customFormat="1" ht="18.75" customHeight="1">
      <c r="A3" s="191" t="s">
        <v>135</v>
      </c>
      <c r="B3" s="191"/>
      <c r="C3" s="191"/>
      <c r="D3" s="191"/>
      <c r="E3" s="191"/>
      <c r="F3" s="191"/>
      <c r="G3" s="191"/>
      <c r="H3" s="191"/>
      <c r="I3" s="41"/>
      <c r="J3" s="41"/>
      <c r="K3" s="41"/>
      <c r="L3" s="41"/>
      <c r="M3" s="192"/>
    </row>
    <row r="4" spans="1:13" s="63" customFormat="1" ht="18.75" customHeight="1">
      <c r="A4" s="61"/>
      <c r="B4" s="61"/>
      <c r="C4" s="193" t="s">
        <v>378</v>
      </c>
      <c r="D4" s="193"/>
      <c r="E4" s="193"/>
      <c r="F4" s="61"/>
      <c r="G4" s="61"/>
      <c r="H4" s="61" t="s">
        <v>136</v>
      </c>
      <c r="I4" s="62"/>
      <c r="J4" s="62"/>
      <c r="K4" s="62"/>
      <c r="L4" s="62"/>
      <c r="M4" s="192"/>
    </row>
    <row r="5" spans="1:13" s="42" customFormat="1" ht="37.5" customHeight="1">
      <c r="A5" s="194" t="s">
        <v>137</v>
      </c>
      <c r="B5" s="195"/>
      <c r="C5" s="58" t="s">
        <v>5</v>
      </c>
      <c r="D5" s="44" t="s">
        <v>138</v>
      </c>
      <c r="E5" s="45" t="s">
        <v>139</v>
      </c>
      <c r="F5" s="45" t="s">
        <v>140</v>
      </c>
      <c r="G5" s="45" t="s">
        <v>141</v>
      </c>
      <c r="H5" s="44" t="s">
        <v>142</v>
      </c>
    </row>
    <row r="6" spans="1:13" ht="18" customHeight="1">
      <c r="A6" s="46" t="s">
        <v>143</v>
      </c>
      <c r="B6" s="47"/>
      <c r="C6" s="59"/>
      <c r="D6" s="48"/>
      <c r="E6" s="49"/>
      <c r="F6" s="49"/>
      <c r="G6" s="49"/>
      <c r="H6" s="48"/>
    </row>
    <row r="7" spans="1:13" ht="18" customHeight="1">
      <c r="A7" s="196" t="s">
        <v>144</v>
      </c>
      <c r="B7" s="197"/>
      <c r="C7" s="60"/>
      <c r="D7" s="51"/>
      <c r="E7" s="52"/>
      <c r="F7" s="52"/>
      <c r="G7" s="52"/>
      <c r="H7" s="51"/>
    </row>
    <row r="8" spans="1:13" ht="18" customHeight="1">
      <c r="A8" s="53"/>
      <c r="B8" s="54" t="s">
        <v>80</v>
      </c>
      <c r="C8" s="64">
        <v>41100001</v>
      </c>
      <c r="D8" s="65">
        <v>195000</v>
      </c>
      <c r="E8" s="65">
        <f>[2]ใบผ่าน3!Z7</f>
        <v>50321</v>
      </c>
      <c r="F8" s="65">
        <v>202543.55</v>
      </c>
      <c r="G8" s="65">
        <f>E8+F8</f>
        <v>252864.55</v>
      </c>
      <c r="H8" s="66">
        <f t="shared" ref="H8:H69" si="0">G8-D8</f>
        <v>57864.549999999988</v>
      </c>
    </row>
    <row r="9" spans="1:13" ht="18" customHeight="1">
      <c r="A9" s="53"/>
      <c r="B9" s="54" t="s">
        <v>81</v>
      </c>
      <c r="C9" s="64">
        <v>41100002</v>
      </c>
      <c r="D9" s="65">
        <v>10000</v>
      </c>
      <c r="E9" s="65">
        <f>[2]ใบผ่าน3!Z8</f>
        <v>240.35</v>
      </c>
      <c r="F9" s="65">
        <v>11025.7</v>
      </c>
      <c r="G9" s="65">
        <f>E9+F9</f>
        <v>11266.050000000001</v>
      </c>
      <c r="H9" s="66">
        <f t="shared" si="0"/>
        <v>1266.0500000000011</v>
      </c>
    </row>
    <row r="10" spans="1:13" ht="18" customHeight="1">
      <c r="A10" s="53"/>
      <c r="B10" s="54" t="s">
        <v>82</v>
      </c>
      <c r="C10" s="64">
        <v>41100003</v>
      </c>
      <c r="D10" s="65">
        <v>13000</v>
      </c>
      <c r="E10" s="65">
        <f>[2]ใบผ่าน3!Z9</f>
        <v>400</v>
      </c>
      <c r="F10" s="65">
        <v>25470</v>
      </c>
      <c r="G10" s="65">
        <f>E10+F10</f>
        <v>25870</v>
      </c>
      <c r="H10" s="66">
        <f t="shared" si="0"/>
        <v>12870</v>
      </c>
    </row>
    <row r="11" spans="1:13" ht="18" customHeight="1" thickBot="1">
      <c r="A11" s="55"/>
      <c r="B11" s="56" t="s">
        <v>145</v>
      </c>
      <c r="C11" s="67">
        <v>41100005</v>
      </c>
      <c r="D11" s="68">
        <v>100000</v>
      </c>
      <c r="E11" s="65">
        <f>[2]ใบผ่าน3!Z10</f>
        <v>148285.07999999999</v>
      </c>
      <c r="F11" s="65">
        <f>[1]ทะเบียน60!$G$11</f>
        <v>0</v>
      </c>
      <c r="G11" s="68">
        <f>E11+F11</f>
        <v>148285.07999999999</v>
      </c>
      <c r="H11" s="69">
        <f t="shared" si="0"/>
        <v>48285.079999999987</v>
      </c>
    </row>
    <row r="12" spans="1:13" s="107" customFormat="1" ht="20.25" customHeight="1" thickBot="1">
      <c r="A12" s="104"/>
      <c r="B12" s="123" t="s">
        <v>146</v>
      </c>
      <c r="C12" s="105"/>
      <c r="D12" s="106">
        <f>SUM(D8:D11)</f>
        <v>318000</v>
      </c>
      <c r="E12" s="106">
        <f>SUM(E8:E11)</f>
        <v>199246.43</v>
      </c>
      <c r="F12" s="106">
        <f>SUM(F8:F11)</f>
        <v>239039.25</v>
      </c>
      <c r="G12" s="106">
        <f t="shared" ref="G12:H12" si="1">SUM(G8:G11)</f>
        <v>438285.67999999993</v>
      </c>
      <c r="H12" s="106">
        <f t="shared" si="1"/>
        <v>120285.67999999998</v>
      </c>
    </row>
    <row r="13" spans="1:13" ht="18" customHeight="1">
      <c r="A13" s="198" t="s">
        <v>147</v>
      </c>
      <c r="B13" s="199"/>
      <c r="C13" s="72"/>
      <c r="D13" s="73"/>
      <c r="E13" s="73"/>
      <c r="F13" s="65">
        <f>[1]ทะเบียน60!$G$13</f>
        <v>0</v>
      </c>
      <c r="G13" s="74"/>
      <c r="H13" s="75"/>
    </row>
    <row r="14" spans="1:13" ht="18" customHeight="1">
      <c r="A14" s="53"/>
      <c r="B14" s="54" t="s">
        <v>83</v>
      </c>
      <c r="C14" s="64">
        <v>41210007</v>
      </c>
      <c r="D14" s="65">
        <v>3000</v>
      </c>
      <c r="E14" s="65">
        <f>[2]ใบผ่าน3!Z11</f>
        <v>0</v>
      </c>
      <c r="F14" s="65">
        <v>174</v>
      </c>
      <c r="G14" s="65">
        <f t="shared" ref="G14:G28" si="2">E14+F14</f>
        <v>174</v>
      </c>
      <c r="H14" s="66">
        <f t="shared" si="0"/>
        <v>-2826</v>
      </c>
    </row>
    <row r="15" spans="1:13" ht="18" customHeight="1">
      <c r="A15" s="55"/>
      <c r="B15" s="56" t="s">
        <v>148</v>
      </c>
      <c r="C15" s="67">
        <v>41210008</v>
      </c>
      <c r="D15" s="68">
        <v>130000</v>
      </c>
      <c r="E15" s="65">
        <f>[2]ใบผ่าน3!Z12</f>
        <v>17800</v>
      </c>
      <c r="F15" s="65">
        <v>168460</v>
      </c>
      <c r="G15" s="68">
        <f t="shared" si="2"/>
        <v>186260</v>
      </c>
      <c r="H15" s="69">
        <f t="shared" si="0"/>
        <v>56260</v>
      </c>
    </row>
    <row r="16" spans="1:13" ht="18" customHeight="1">
      <c r="A16" s="53"/>
      <c r="B16" s="54" t="s">
        <v>85</v>
      </c>
      <c r="C16" s="64">
        <v>41210013</v>
      </c>
      <c r="D16" s="65">
        <v>5000</v>
      </c>
      <c r="E16" s="65">
        <f>[2]ใบผ่าน3!Z13</f>
        <v>500</v>
      </c>
      <c r="F16" s="65">
        <v>2270</v>
      </c>
      <c r="G16" s="65">
        <f t="shared" si="2"/>
        <v>2770</v>
      </c>
      <c r="H16" s="66">
        <f t="shared" si="0"/>
        <v>-2230</v>
      </c>
    </row>
    <row r="17" spans="1:8" ht="18" customHeight="1">
      <c r="A17" s="53"/>
      <c r="B17" s="54" t="s">
        <v>86</v>
      </c>
      <c r="C17" s="64">
        <v>41210029</v>
      </c>
      <c r="D17" s="65">
        <v>600</v>
      </c>
      <c r="E17" s="65">
        <f>[2]ใบผ่าน3!Z14</f>
        <v>200</v>
      </c>
      <c r="F17" s="65">
        <v>350</v>
      </c>
      <c r="G17" s="65">
        <f t="shared" si="2"/>
        <v>550</v>
      </c>
      <c r="H17" s="66">
        <f t="shared" si="0"/>
        <v>-50</v>
      </c>
    </row>
    <row r="18" spans="1:8" ht="18" customHeight="1">
      <c r="A18" s="55"/>
      <c r="B18" s="56" t="s">
        <v>149</v>
      </c>
      <c r="C18" s="67">
        <v>41219999</v>
      </c>
      <c r="D18" s="68">
        <v>2000</v>
      </c>
      <c r="E18" s="65">
        <f>[2]ใบผ่าน3!Z15</f>
        <v>0</v>
      </c>
      <c r="F18" s="65">
        <f>[1]ทะเบียน60!$G$18</f>
        <v>3000</v>
      </c>
      <c r="G18" s="65">
        <f t="shared" si="2"/>
        <v>3000</v>
      </c>
      <c r="H18" s="66">
        <f t="shared" si="0"/>
        <v>1000</v>
      </c>
    </row>
    <row r="19" spans="1:8" ht="18" customHeight="1">
      <c r="A19" s="53"/>
      <c r="B19" s="54" t="s">
        <v>150</v>
      </c>
      <c r="C19" s="64">
        <v>41220002</v>
      </c>
      <c r="D19" s="65">
        <v>400</v>
      </c>
      <c r="E19" s="65">
        <f>[2]ใบผ่าน3!Z16</f>
        <v>0</v>
      </c>
      <c r="F19" s="65">
        <v>200</v>
      </c>
      <c r="G19" s="65">
        <f t="shared" si="2"/>
        <v>200</v>
      </c>
      <c r="H19" s="66">
        <f t="shared" si="0"/>
        <v>-200</v>
      </c>
    </row>
    <row r="20" spans="1:8" ht="18" customHeight="1">
      <c r="A20" s="76"/>
      <c r="B20" s="54" t="s">
        <v>88</v>
      </c>
      <c r="C20" s="77">
        <v>41220007</v>
      </c>
      <c r="D20" s="78">
        <v>1000</v>
      </c>
      <c r="E20" s="65">
        <f>[2]ใบผ่าน3!Z17</f>
        <v>280</v>
      </c>
      <c r="F20" s="65">
        <v>3275</v>
      </c>
      <c r="G20" s="65">
        <f t="shared" si="2"/>
        <v>3555</v>
      </c>
      <c r="H20" s="66">
        <f t="shared" si="0"/>
        <v>2555</v>
      </c>
    </row>
    <row r="21" spans="1:8" ht="18" customHeight="1">
      <c r="A21" s="76"/>
      <c r="B21" s="54" t="s">
        <v>151</v>
      </c>
      <c r="C21" s="77">
        <v>41220009</v>
      </c>
      <c r="D21" s="78">
        <v>1000</v>
      </c>
      <c r="E21" s="65">
        <f>[2]ใบผ่าน3!Z18</f>
        <v>0</v>
      </c>
      <c r="F21" s="65">
        <f>[1]ทะเบียน60!$G$21</f>
        <v>0</v>
      </c>
      <c r="G21" s="65">
        <f t="shared" si="2"/>
        <v>0</v>
      </c>
      <c r="H21" s="66">
        <f t="shared" si="0"/>
        <v>-1000</v>
      </c>
    </row>
    <row r="22" spans="1:8" ht="18" customHeight="1">
      <c r="A22" s="76"/>
      <c r="B22" s="79" t="s">
        <v>89</v>
      </c>
      <c r="C22" s="77">
        <v>41220010</v>
      </c>
      <c r="D22" s="78">
        <v>100000</v>
      </c>
      <c r="E22" s="65">
        <f>[2]ใบผ่าน3!Z19</f>
        <v>0</v>
      </c>
      <c r="F22" s="65">
        <f>[1]ทะเบียน60!$G$22</f>
        <v>783594</v>
      </c>
      <c r="G22" s="78">
        <f t="shared" si="2"/>
        <v>783594</v>
      </c>
      <c r="H22" s="80">
        <f t="shared" si="0"/>
        <v>683594</v>
      </c>
    </row>
    <row r="23" spans="1:8" ht="38.25" customHeight="1">
      <c r="A23" s="53"/>
      <c r="B23" s="218" t="s">
        <v>90</v>
      </c>
      <c r="C23" s="219">
        <v>41230003</v>
      </c>
      <c r="D23" s="65">
        <v>15000</v>
      </c>
      <c r="E23" s="65">
        <f>[2]ใบผ่าน3!Z20</f>
        <v>400</v>
      </c>
      <c r="F23" s="65">
        <v>16875</v>
      </c>
      <c r="G23" s="65">
        <f t="shared" si="2"/>
        <v>17275</v>
      </c>
      <c r="H23" s="66">
        <f t="shared" si="0"/>
        <v>2275</v>
      </c>
    </row>
    <row r="24" spans="1:8" ht="43.5">
      <c r="A24" s="53"/>
      <c r="B24" s="54" t="s">
        <v>152</v>
      </c>
      <c r="C24" s="64">
        <v>41230004</v>
      </c>
      <c r="D24" s="65">
        <v>10000</v>
      </c>
      <c r="E24" s="65">
        <f>[2]ใบผ่าน3!Z21</f>
        <v>1000</v>
      </c>
      <c r="F24" s="65">
        <v>11600</v>
      </c>
      <c r="G24" s="65">
        <f t="shared" si="2"/>
        <v>12600</v>
      </c>
      <c r="H24" s="66">
        <f t="shared" si="0"/>
        <v>2600</v>
      </c>
    </row>
    <row r="25" spans="1:8" ht="18" customHeight="1">
      <c r="A25" s="53"/>
      <c r="B25" s="54" t="s">
        <v>153</v>
      </c>
      <c r="C25" s="64">
        <v>41230006</v>
      </c>
      <c r="D25" s="65">
        <v>500</v>
      </c>
      <c r="E25" s="65">
        <f>[2]ใบผ่าน3!Z22</f>
        <v>0</v>
      </c>
      <c r="F25" s="65">
        <f>[1]ทะเบียน60!$G$25</f>
        <v>0</v>
      </c>
      <c r="G25" s="65">
        <f t="shared" si="2"/>
        <v>0</v>
      </c>
      <c r="H25" s="66">
        <f t="shared" si="0"/>
        <v>-500</v>
      </c>
    </row>
    <row r="26" spans="1:8" ht="18" customHeight="1">
      <c r="A26" s="53"/>
      <c r="B26" s="54" t="s">
        <v>92</v>
      </c>
      <c r="C26" s="64">
        <v>41230007</v>
      </c>
      <c r="D26" s="65">
        <v>200</v>
      </c>
      <c r="E26" s="65">
        <f>[2]ใบผ่าน3!Z23</f>
        <v>0</v>
      </c>
      <c r="F26" s="65">
        <v>60</v>
      </c>
      <c r="G26" s="65">
        <f t="shared" si="2"/>
        <v>60</v>
      </c>
      <c r="H26" s="66">
        <f t="shared" si="0"/>
        <v>-140</v>
      </c>
    </row>
    <row r="27" spans="1:8" ht="43.5">
      <c r="A27" s="53"/>
      <c r="B27" s="54" t="s">
        <v>93</v>
      </c>
      <c r="C27" s="64">
        <v>41230008</v>
      </c>
      <c r="D27" s="65">
        <v>300</v>
      </c>
      <c r="E27" s="65">
        <f>[2]ใบผ่าน3!Z24</f>
        <v>0</v>
      </c>
      <c r="F27" s="65">
        <f>[1]ทะเบียน60!$G$27</f>
        <v>405</v>
      </c>
      <c r="G27" s="65">
        <f t="shared" si="2"/>
        <v>405</v>
      </c>
      <c r="H27" s="66">
        <f t="shared" si="0"/>
        <v>105</v>
      </c>
    </row>
    <row r="28" spans="1:8" ht="18" customHeight="1" thickBot="1">
      <c r="A28" s="55"/>
      <c r="B28" s="56" t="s">
        <v>94</v>
      </c>
      <c r="C28" s="67">
        <v>41239999</v>
      </c>
      <c r="D28" s="68">
        <v>1500</v>
      </c>
      <c r="E28" s="65">
        <f>[2]ใบผ่าน3!Z25</f>
        <v>400</v>
      </c>
      <c r="F28" s="65">
        <v>1200</v>
      </c>
      <c r="G28" s="68">
        <f t="shared" si="2"/>
        <v>1600</v>
      </c>
      <c r="H28" s="69">
        <f t="shared" si="0"/>
        <v>100</v>
      </c>
    </row>
    <row r="29" spans="1:8" s="107" customFormat="1" ht="22.5" customHeight="1" thickBot="1">
      <c r="A29" s="200" t="s">
        <v>154</v>
      </c>
      <c r="B29" s="201"/>
      <c r="C29" s="105"/>
      <c r="D29" s="106">
        <f>SUM(D14:D28)</f>
        <v>270500</v>
      </c>
      <c r="E29" s="108">
        <f t="shared" ref="E29:H29" si="3">SUM(E14:E28)</f>
        <v>20580</v>
      </c>
      <c r="F29" s="108">
        <f t="shared" si="3"/>
        <v>991463</v>
      </c>
      <c r="G29" s="108">
        <f t="shared" si="3"/>
        <v>1012043</v>
      </c>
      <c r="H29" s="108">
        <f t="shared" si="3"/>
        <v>741543</v>
      </c>
    </row>
    <row r="30" spans="1:8">
      <c r="A30" s="202" t="s">
        <v>155</v>
      </c>
      <c r="B30" s="203"/>
      <c r="C30" s="72"/>
      <c r="D30" s="73"/>
      <c r="E30" s="73"/>
      <c r="F30" s="65">
        <f>[1]ทะเบียน60!$G$30</f>
        <v>0</v>
      </c>
      <c r="G30" s="73"/>
      <c r="H30" s="75"/>
    </row>
    <row r="31" spans="1:8" ht="18" customHeight="1">
      <c r="A31" s="53"/>
      <c r="B31" s="54" t="s">
        <v>95</v>
      </c>
      <c r="C31" s="64">
        <v>41300001</v>
      </c>
      <c r="D31" s="65">
        <v>0</v>
      </c>
      <c r="E31" s="65">
        <f>[2]ใบผ่าน3!Z26</f>
        <v>4000</v>
      </c>
      <c r="F31" s="65">
        <v>36000</v>
      </c>
      <c r="G31" s="65">
        <f>E31+F31</f>
        <v>40000</v>
      </c>
      <c r="H31" s="66">
        <f t="shared" si="0"/>
        <v>40000</v>
      </c>
    </row>
    <row r="32" spans="1:8" ht="18" customHeight="1">
      <c r="A32" s="53"/>
      <c r="B32" s="54" t="s">
        <v>96</v>
      </c>
      <c r="C32" s="64">
        <v>41300002</v>
      </c>
      <c r="D32" s="65">
        <v>150000</v>
      </c>
      <c r="E32" s="65">
        <f>[2]ใบผ่าน3!Z27</f>
        <v>10550</v>
      </c>
      <c r="F32" s="65">
        <v>91870</v>
      </c>
      <c r="G32" s="65">
        <f>E32+F32</f>
        <v>102420</v>
      </c>
      <c r="H32" s="66">
        <f t="shared" si="0"/>
        <v>-47580</v>
      </c>
    </row>
    <row r="33" spans="1:8" ht="18" customHeight="1" thickBot="1">
      <c r="A33" s="55"/>
      <c r="B33" s="56" t="s">
        <v>97</v>
      </c>
      <c r="C33" s="67">
        <v>41300003</v>
      </c>
      <c r="D33" s="68">
        <v>500000</v>
      </c>
      <c r="E33" s="65">
        <f>[2]ใบผ่าน3!Z28</f>
        <v>0</v>
      </c>
      <c r="F33" s="65">
        <v>431051.46</v>
      </c>
      <c r="G33" s="68">
        <f>E33+F33</f>
        <v>431051.46</v>
      </c>
      <c r="H33" s="69">
        <f t="shared" si="0"/>
        <v>-68948.539999999979</v>
      </c>
    </row>
    <row r="34" spans="1:8" ht="22.5" thickBot="1">
      <c r="A34" s="57"/>
      <c r="B34" s="103" t="s">
        <v>156</v>
      </c>
      <c r="C34" s="70"/>
      <c r="D34" s="71">
        <f>SUM(D31:D33)</f>
        <v>650000</v>
      </c>
      <c r="E34" s="71">
        <f t="shared" ref="E34:H34" si="4">SUM(E31:E33)</f>
        <v>14550</v>
      </c>
      <c r="F34" s="71">
        <f t="shared" si="4"/>
        <v>558921.46</v>
      </c>
      <c r="G34" s="71">
        <f t="shared" si="4"/>
        <v>573471.46</v>
      </c>
      <c r="H34" s="71">
        <f t="shared" si="4"/>
        <v>-76528.539999999979</v>
      </c>
    </row>
    <row r="35" spans="1:8" ht="21.75" customHeight="1">
      <c r="A35" s="204" t="s">
        <v>157</v>
      </c>
      <c r="B35" s="205"/>
      <c r="C35" s="72"/>
      <c r="D35" s="73"/>
      <c r="E35" s="73"/>
      <c r="F35" s="65">
        <f>[1]ทะเบียน60!$G$35</f>
        <v>0</v>
      </c>
      <c r="G35" s="74"/>
      <c r="H35" s="75"/>
    </row>
    <row r="36" spans="1:8" ht="18" customHeight="1" thickBot="1">
      <c r="A36" s="55"/>
      <c r="B36" s="56" t="s">
        <v>98</v>
      </c>
      <c r="C36" s="67">
        <v>414006</v>
      </c>
      <c r="D36" s="68">
        <v>1500000</v>
      </c>
      <c r="E36" s="65">
        <f>[2]ใบผ่าน3!Z29</f>
        <v>119468</v>
      </c>
      <c r="F36" s="65">
        <v>1253628</v>
      </c>
      <c r="G36" s="68">
        <f>E36+F36</f>
        <v>1373096</v>
      </c>
      <c r="H36" s="69">
        <f t="shared" si="0"/>
        <v>-126904</v>
      </c>
    </row>
    <row r="37" spans="1:8" s="107" customFormat="1" ht="22.5" customHeight="1" thickBot="1">
      <c r="A37" s="189" t="s">
        <v>158</v>
      </c>
      <c r="B37" s="190"/>
      <c r="C37" s="105"/>
      <c r="D37" s="106">
        <f>SUM(D36:D36)</f>
        <v>1500000</v>
      </c>
      <c r="E37" s="106">
        <f>SUM(E36:E36)</f>
        <v>119468</v>
      </c>
      <c r="F37" s="106">
        <f>SUM(F36:F36)</f>
        <v>1253628</v>
      </c>
      <c r="G37" s="106">
        <f>SUM(G36:G36)</f>
        <v>1373096</v>
      </c>
      <c r="H37" s="106">
        <f>SUM(H36:H36)</f>
        <v>-126904</v>
      </c>
    </row>
    <row r="38" spans="1:8" ht="21.75" customHeight="1">
      <c r="A38" s="208" t="s">
        <v>159</v>
      </c>
      <c r="B38" s="199"/>
      <c r="C38" s="72"/>
      <c r="D38" s="73"/>
      <c r="E38" s="73"/>
      <c r="F38" s="65">
        <f>[1]ทะเบียน60!$G$38</f>
        <v>0</v>
      </c>
      <c r="G38" s="74"/>
      <c r="H38" s="81"/>
    </row>
    <row r="39" spans="1:8" ht="18" customHeight="1">
      <c r="A39" s="82"/>
      <c r="B39" s="54" t="s">
        <v>99</v>
      </c>
      <c r="C39" s="64">
        <v>41500004</v>
      </c>
      <c r="D39" s="65">
        <v>76000</v>
      </c>
      <c r="E39" s="65">
        <f>[2]ใบผ่าน3!Z30</f>
        <v>12000</v>
      </c>
      <c r="F39" s="65">
        <f>[1]ทะเบียน60!$G$39</f>
        <v>61000</v>
      </c>
      <c r="G39" s="65">
        <f>F39+E39</f>
        <v>73000</v>
      </c>
      <c r="H39" s="83">
        <f t="shared" si="0"/>
        <v>-3000</v>
      </c>
    </row>
    <row r="40" spans="1:8" ht="18" customHeight="1" thickBot="1">
      <c r="A40" s="84"/>
      <c r="B40" s="56" t="s">
        <v>100</v>
      </c>
      <c r="C40" s="67">
        <v>41599999</v>
      </c>
      <c r="D40" s="68">
        <v>16500</v>
      </c>
      <c r="E40" s="85">
        <f>[2]ใบผ่าน3!Z31</f>
        <v>1000</v>
      </c>
      <c r="F40" s="65">
        <v>14996</v>
      </c>
      <c r="G40" s="68">
        <f>E40+F40</f>
        <v>15996</v>
      </c>
      <c r="H40" s="86">
        <f t="shared" si="0"/>
        <v>-504</v>
      </c>
    </row>
    <row r="41" spans="1:8" s="107" customFormat="1" ht="22.5" thickBot="1">
      <c r="A41" s="109"/>
      <c r="B41" s="123" t="s">
        <v>160</v>
      </c>
      <c r="C41" s="105"/>
      <c r="D41" s="110">
        <f>SUM(D39:D40)</f>
        <v>92500</v>
      </c>
      <c r="E41" s="110">
        <f t="shared" ref="E41:H41" si="5">SUM(E39:E40)</f>
        <v>13000</v>
      </c>
      <c r="F41" s="110">
        <f t="shared" si="5"/>
        <v>75996</v>
      </c>
      <c r="G41" s="110">
        <f t="shared" si="5"/>
        <v>88996</v>
      </c>
      <c r="H41" s="111">
        <f t="shared" si="5"/>
        <v>-3504</v>
      </c>
    </row>
    <row r="42" spans="1:8" s="115" customFormat="1" ht="22.5" thickBot="1">
      <c r="A42" s="209" t="s">
        <v>161</v>
      </c>
      <c r="B42" s="210"/>
      <c r="C42" s="112"/>
      <c r="D42" s="113">
        <f>D12+D29+D34+D37+D41</f>
        <v>2831000</v>
      </c>
      <c r="E42" s="114">
        <f>E12+E29+E34+E37+E41</f>
        <v>366844.43</v>
      </c>
      <c r="F42" s="114">
        <f>F12+F29+F34+F37+F41</f>
        <v>3119047.71</v>
      </c>
      <c r="G42" s="114">
        <f>G12+G29+G34+G37+G41</f>
        <v>3485892.1399999997</v>
      </c>
      <c r="H42" s="114">
        <f>H12+H29+H34+H37+H41</f>
        <v>654892.1399999999</v>
      </c>
    </row>
    <row r="43" spans="1:8" ht="21.75" customHeight="1">
      <c r="A43" s="212" t="s">
        <v>162</v>
      </c>
      <c r="B43" s="213"/>
      <c r="C43" s="72"/>
      <c r="D43" s="73"/>
      <c r="E43" s="88"/>
      <c r="F43" s="65">
        <f>[1]ทะเบียน60!$G$43</f>
        <v>0</v>
      </c>
      <c r="G43" s="88"/>
      <c r="H43" s="88"/>
    </row>
    <row r="44" spans="1:8" ht="21.75" customHeight="1">
      <c r="A44" s="214" t="s">
        <v>163</v>
      </c>
      <c r="B44" s="215"/>
      <c r="C44" s="89"/>
      <c r="D44" s="90"/>
      <c r="E44" s="90"/>
      <c r="F44" s="65">
        <f>[1]ทะเบียน60!$G$44</f>
        <v>0</v>
      </c>
      <c r="G44" s="65"/>
      <c r="H44" s="66">
        <f t="shared" si="0"/>
        <v>0</v>
      </c>
    </row>
    <row r="45" spans="1:8" ht="18" customHeight="1">
      <c r="A45" s="53"/>
      <c r="B45" s="54" t="s">
        <v>101</v>
      </c>
      <c r="C45" s="64">
        <v>42100001</v>
      </c>
      <c r="D45" s="65">
        <v>500000</v>
      </c>
      <c r="E45" s="65">
        <f>[2]ใบผ่าน3!Z32</f>
        <v>45553.55</v>
      </c>
      <c r="F45" s="65">
        <v>399885.54</v>
      </c>
      <c r="G45" s="65">
        <f t="shared" ref="G45:G69" si="6">E45+F45</f>
        <v>445439.08999999997</v>
      </c>
      <c r="H45" s="66">
        <f t="shared" si="0"/>
        <v>-54560.910000000033</v>
      </c>
    </row>
    <row r="46" spans="1:8" ht="18" customHeight="1">
      <c r="A46" s="53"/>
      <c r="B46" s="54" t="s">
        <v>102</v>
      </c>
      <c r="C46" s="64">
        <v>42100002</v>
      </c>
      <c r="D46" s="65">
        <v>14120000</v>
      </c>
      <c r="E46" s="65">
        <f>[2]ใบผ่าน3!Z33</f>
        <v>0</v>
      </c>
      <c r="F46" s="65">
        <v>11851561.960000001</v>
      </c>
      <c r="G46" s="65">
        <f t="shared" si="6"/>
        <v>11851561.960000001</v>
      </c>
      <c r="H46" s="66">
        <f t="shared" si="0"/>
        <v>-2268438.0399999991</v>
      </c>
    </row>
    <row r="47" spans="1:8" ht="18" customHeight="1">
      <c r="A47" s="53"/>
      <c r="B47" s="54" t="s">
        <v>103</v>
      </c>
      <c r="C47" s="64">
        <v>42100004</v>
      </c>
      <c r="D47" s="65">
        <v>1800000</v>
      </c>
      <c r="E47" s="65">
        <f>[2]ใบผ่าน3!Z34</f>
        <v>143467.32999999999</v>
      </c>
      <c r="F47" s="65">
        <v>1480384.24</v>
      </c>
      <c r="G47" s="65">
        <f t="shared" si="6"/>
        <v>1623851.57</v>
      </c>
      <c r="H47" s="66">
        <f t="shared" si="0"/>
        <v>-176148.42999999993</v>
      </c>
    </row>
    <row r="48" spans="1:8" ht="18" customHeight="1">
      <c r="A48" s="53"/>
      <c r="B48" s="54" t="s">
        <v>164</v>
      </c>
      <c r="C48" s="64">
        <v>42100005</v>
      </c>
      <c r="D48" s="65">
        <v>200000</v>
      </c>
      <c r="E48" s="65">
        <f>[2]ใบผ่าน3!Z35</f>
        <v>0</v>
      </c>
      <c r="F48" s="65">
        <f>[1]ทะเบียน60!$G$48</f>
        <v>0</v>
      </c>
      <c r="G48" s="65">
        <f t="shared" si="6"/>
        <v>0</v>
      </c>
      <c r="H48" s="66">
        <f t="shared" si="0"/>
        <v>-200000</v>
      </c>
    </row>
    <row r="49" spans="1:17" ht="18" customHeight="1">
      <c r="A49" s="53"/>
      <c r="B49" s="54" t="s">
        <v>104</v>
      </c>
      <c r="C49" s="64">
        <v>42100006</v>
      </c>
      <c r="D49" s="65">
        <v>850000</v>
      </c>
      <c r="E49" s="65">
        <f>[2]ใบผ่าน3!Z36</f>
        <v>67304.7</v>
      </c>
      <c r="F49" s="65">
        <v>700104.91</v>
      </c>
      <c r="G49" s="65">
        <f t="shared" si="6"/>
        <v>767409.61</v>
      </c>
      <c r="H49" s="66">
        <f t="shared" si="0"/>
        <v>-82590.390000000014</v>
      </c>
    </row>
    <row r="50" spans="1:17" ht="18" customHeight="1">
      <c r="A50" s="53"/>
      <c r="B50" s="54" t="s">
        <v>105</v>
      </c>
      <c r="C50" s="64">
        <v>42100007</v>
      </c>
      <c r="D50" s="65">
        <v>1500000</v>
      </c>
      <c r="E50" s="65">
        <f>[2]ใบผ่าน3!Z37</f>
        <v>164096.21</v>
      </c>
      <c r="F50" s="65">
        <v>1706374.79</v>
      </c>
      <c r="G50" s="65">
        <f t="shared" si="6"/>
        <v>1870471</v>
      </c>
      <c r="H50" s="66">
        <f t="shared" si="0"/>
        <v>370471</v>
      </c>
    </row>
    <row r="51" spans="1:17" ht="18" customHeight="1">
      <c r="A51" s="53"/>
      <c r="B51" s="54" t="s">
        <v>106</v>
      </c>
      <c r="C51" s="64">
        <v>42100012</v>
      </c>
      <c r="D51" s="65">
        <v>35000</v>
      </c>
      <c r="E51" s="65">
        <f>[2]ใบผ่าน3!Z38</f>
        <v>0</v>
      </c>
      <c r="F51" s="65">
        <f>[1]ทะเบียน60!$G$51</f>
        <v>35466.29</v>
      </c>
      <c r="G51" s="65">
        <f t="shared" si="6"/>
        <v>35466.29</v>
      </c>
      <c r="H51" s="66">
        <f t="shared" si="0"/>
        <v>466.29000000000087</v>
      </c>
    </row>
    <row r="52" spans="1:17" ht="18" customHeight="1">
      <c r="A52" s="53"/>
      <c r="B52" s="54" t="s">
        <v>107</v>
      </c>
      <c r="C52" s="64">
        <v>42100013</v>
      </c>
      <c r="D52" s="65">
        <v>42000</v>
      </c>
      <c r="E52" s="65">
        <f>[2]ใบผ่าน3!Z39</f>
        <v>0</v>
      </c>
      <c r="F52" s="65">
        <v>26421.55</v>
      </c>
      <c r="G52" s="65">
        <f t="shared" si="6"/>
        <v>26421.55</v>
      </c>
      <c r="H52" s="66">
        <f t="shared" si="0"/>
        <v>-15578.45</v>
      </c>
    </row>
    <row r="53" spans="1:17" ht="44.25" thickBot="1">
      <c r="A53" s="55"/>
      <c r="B53" s="56" t="s">
        <v>108</v>
      </c>
      <c r="C53" s="67">
        <v>42100015</v>
      </c>
      <c r="D53" s="68">
        <v>122000</v>
      </c>
      <c r="E53" s="65">
        <f>[2]ใบผ่าน3!Z40</f>
        <v>2021</v>
      </c>
      <c r="F53" s="65">
        <v>159065</v>
      </c>
      <c r="G53" s="68">
        <f t="shared" si="6"/>
        <v>161086</v>
      </c>
      <c r="H53" s="69">
        <f t="shared" si="0"/>
        <v>39086</v>
      </c>
    </row>
    <row r="54" spans="1:17" ht="22.5" thickBot="1">
      <c r="A54" s="57"/>
      <c r="B54" s="103" t="s">
        <v>165</v>
      </c>
      <c r="C54" s="70"/>
      <c r="D54" s="87">
        <f>SUM(D45:D53)</f>
        <v>19169000</v>
      </c>
      <c r="E54" s="71">
        <f>SUM(E45:E53)</f>
        <v>422442.79000000004</v>
      </c>
      <c r="F54" s="71">
        <f>SUM(F45:F53)</f>
        <v>16359264.280000001</v>
      </c>
      <c r="G54" s="116">
        <f t="shared" ref="G54" si="7">SUM(G45:G53)</f>
        <v>16781707.07</v>
      </c>
      <c r="H54" s="91">
        <f t="shared" si="0"/>
        <v>-2387292.9299999997</v>
      </c>
      <c r="Q54" s="92"/>
    </row>
    <row r="55" spans="1:17" ht="21" customHeight="1">
      <c r="A55" s="216" t="s">
        <v>166</v>
      </c>
      <c r="B55" s="217"/>
      <c r="C55" s="72"/>
      <c r="D55" s="73"/>
      <c r="E55" s="73"/>
      <c r="F55" s="65">
        <f>[1]ทะเบียน60!$G$55</f>
        <v>0</v>
      </c>
      <c r="G55" s="74"/>
      <c r="H55" s="75"/>
      <c r="Q55" s="93"/>
    </row>
    <row r="56" spans="1:17" ht="24">
      <c r="A56" s="214" t="s">
        <v>167</v>
      </c>
      <c r="B56" s="215"/>
      <c r="C56" s="89"/>
      <c r="D56" s="90"/>
      <c r="E56" s="90"/>
      <c r="F56" s="65">
        <f>[1]ทะเบียน60!$G$56</f>
        <v>0</v>
      </c>
      <c r="G56" s="65"/>
      <c r="H56" s="66"/>
      <c r="Q56" s="93"/>
    </row>
    <row r="57" spans="1:17" ht="42">
      <c r="A57" s="53"/>
      <c r="B57" s="94" t="s">
        <v>110</v>
      </c>
      <c r="C57" s="64">
        <v>43100002</v>
      </c>
      <c r="D57" s="65">
        <v>17400000</v>
      </c>
      <c r="E57" s="65">
        <v>0</v>
      </c>
      <c r="F57" s="65">
        <f>[1]ทะเบียน60!$G$57</f>
        <v>6828478</v>
      </c>
      <c r="G57" s="65">
        <f t="shared" si="6"/>
        <v>6828478</v>
      </c>
      <c r="H57" s="65">
        <f t="shared" si="0"/>
        <v>-10571522</v>
      </c>
      <c r="Q57" s="93"/>
    </row>
    <row r="58" spans="1:17" ht="24">
      <c r="A58" s="95"/>
      <c r="B58" s="96" t="s">
        <v>168</v>
      </c>
      <c r="C58" s="64"/>
      <c r="D58" s="65">
        <v>0</v>
      </c>
      <c r="E58" s="65">
        <f>[2]ใบผ่าน3!Z42</f>
        <v>0</v>
      </c>
      <c r="F58" s="65">
        <v>678816</v>
      </c>
      <c r="G58" s="65">
        <f t="shared" si="6"/>
        <v>678816</v>
      </c>
      <c r="H58" s="65">
        <f t="shared" si="0"/>
        <v>678816</v>
      </c>
      <c r="Q58" s="93"/>
    </row>
    <row r="59" spans="1:17">
      <c r="A59" s="95"/>
      <c r="B59" s="96" t="s">
        <v>169</v>
      </c>
      <c r="C59" s="64"/>
      <c r="D59" s="65">
        <v>0</v>
      </c>
      <c r="E59" s="65">
        <f>[2]ใบผ่าน3!Z43</f>
        <v>0</v>
      </c>
      <c r="F59" s="65">
        <v>1250300</v>
      </c>
      <c r="G59" s="65">
        <f t="shared" si="6"/>
        <v>1250300</v>
      </c>
      <c r="H59" s="65">
        <f t="shared" si="0"/>
        <v>1250300</v>
      </c>
      <c r="Q59" s="92"/>
    </row>
    <row r="60" spans="1:17" ht="18" customHeight="1">
      <c r="A60" s="95"/>
      <c r="B60" s="117" t="s">
        <v>170</v>
      </c>
      <c r="C60" s="64"/>
      <c r="D60" s="65">
        <v>0</v>
      </c>
      <c r="E60" s="65">
        <f>[2]ใบผ่าน3!Z44</f>
        <v>0</v>
      </c>
      <c r="F60" s="65">
        <v>263000</v>
      </c>
      <c r="G60" s="65">
        <f t="shared" si="6"/>
        <v>263000</v>
      </c>
      <c r="H60" s="65">
        <f t="shared" si="0"/>
        <v>263000</v>
      </c>
      <c r="Q60" s="92"/>
    </row>
    <row r="61" spans="1:17" ht="18" customHeight="1">
      <c r="A61" s="95"/>
      <c r="B61" s="97" t="s">
        <v>171</v>
      </c>
      <c r="C61" s="64"/>
      <c r="D61" s="65">
        <v>0</v>
      </c>
      <c r="E61" s="65">
        <f>[2]ใบผ่าน3!Z45</f>
        <v>0</v>
      </c>
      <c r="F61" s="65">
        <f>[1]ทะเบียน60!$G$61</f>
        <v>0</v>
      </c>
      <c r="G61" s="65">
        <f t="shared" si="6"/>
        <v>0</v>
      </c>
      <c r="H61" s="65">
        <f t="shared" si="0"/>
        <v>0</v>
      </c>
      <c r="Q61" s="98"/>
    </row>
    <row r="62" spans="1:17">
      <c r="A62" s="95"/>
      <c r="B62" s="118" t="s">
        <v>172</v>
      </c>
      <c r="C62" s="64"/>
      <c r="D62" s="65">
        <v>0</v>
      </c>
      <c r="E62" s="65">
        <v>-23940</v>
      </c>
      <c r="F62" s="65">
        <v>1125550</v>
      </c>
      <c r="G62" s="65">
        <f t="shared" si="6"/>
        <v>1101610</v>
      </c>
      <c r="H62" s="65">
        <f t="shared" si="0"/>
        <v>1101610</v>
      </c>
    </row>
    <row r="63" spans="1:17">
      <c r="A63" s="95"/>
      <c r="B63" s="97" t="s">
        <v>173</v>
      </c>
      <c r="C63" s="64"/>
      <c r="D63" s="65">
        <v>0</v>
      </c>
      <c r="E63" s="65">
        <f>[2]ใบผ่าน3!Z47</f>
        <v>0</v>
      </c>
      <c r="F63" s="65">
        <f>[1]ทะเบียน60!$G$63</f>
        <v>181900</v>
      </c>
      <c r="G63" s="65">
        <f t="shared" si="6"/>
        <v>181900</v>
      </c>
      <c r="H63" s="65">
        <f t="shared" si="0"/>
        <v>181900</v>
      </c>
    </row>
    <row r="64" spans="1:17">
      <c r="A64" s="95"/>
      <c r="B64" s="97" t="s">
        <v>174</v>
      </c>
      <c r="C64" s="64"/>
      <c r="D64" s="65">
        <v>0</v>
      </c>
      <c r="E64" s="65">
        <f>[2]ใบผ่าน3!Z48</f>
        <v>0</v>
      </c>
      <c r="F64" s="65">
        <v>3732400</v>
      </c>
      <c r="G64" s="65">
        <f t="shared" si="6"/>
        <v>3732400</v>
      </c>
      <c r="H64" s="65">
        <f t="shared" si="0"/>
        <v>3732400</v>
      </c>
      <c r="P64" s="119"/>
    </row>
    <row r="65" spans="1:17" ht="22.5" thickBot="1">
      <c r="A65" s="95"/>
      <c r="B65" s="97" t="s">
        <v>175</v>
      </c>
      <c r="C65" s="64"/>
      <c r="D65" s="65">
        <v>0</v>
      </c>
      <c r="E65" s="65">
        <f>[2]ใบผ่าน3!Z49</f>
        <v>0</v>
      </c>
      <c r="F65" s="65">
        <v>873600</v>
      </c>
      <c r="G65" s="65">
        <f t="shared" si="6"/>
        <v>873600</v>
      </c>
      <c r="H65" s="65">
        <f t="shared" si="0"/>
        <v>873600</v>
      </c>
    </row>
    <row r="66" spans="1:17" ht="39.75" hidden="1" thickBot="1">
      <c r="A66" s="95"/>
      <c r="B66" s="99" t="s">
        <v>176</v>
      </c>
      <c r="C66" s="64"/>
      <c r="D66" s="65">
        <v>0</v>
      </c>
      <c r="E66" s="65">
        <f>[2]ใบผ่าน3!Z50</f>
        <v>0</v>
      </c>
      <c r="F66" s="65">
        <f>[1]ทะเบียน60!$G$66</f>
        <v>0</v>
      </c>
      <c r="G66" s="65">
        <f t="shared" si="6"/>
        <v>0</v>
      </c>
      <c r="H66" s="65">
        <f t="shared" si="0"/>
        <v>0</v>
      </c>
      <c r="Q66" s="98"/>
    </row>
    <row r="67" spans="1:17" ht="22.5" customHeight="1" thickBot="1">
      <c r="A67" s="211" t="s">
        <v>177</v>
      </c>
      <c r="B67" s="201"/>
      <c r="C67" s="70"/>
      <c r="D67" s="110">
        <f>SUM(D57:D66)</f>
        <v>17400000</v>
      </c>
      <c r="E67" s="110">
        <f t="shared" ref="E67:H67" si="8">SUM(E57:E66)</f>
        <v>-23940</v>
      </c>
      <c r="F67" s="110">
        <f t="shared" si="8"/>
        <v>14934044</v>
      </c>
      <c r="G67" s="110">
        <f t="shared" si="8"/>
        <v>14910104</v>
      </c>
      <c r="H67" s="110">
        <f t="shared" si="8"/>
        <v>-2489896</v>
      </c>
      <c r="Q67" s="98"/>
    </row>
    <row r="68" spans="1:17" ht="21.75" customHeight="1">
      <c r="A68" s="198" t="s">
        <v>292</v>
      </c>
      <c r="B68" s="199"/>
      <c r="C68" s="64"/>
      <c r="D68" s="65"/>
      <c r="E68" s="65"/>
      <c r="F68" s="65"/>
      <c r="G68" s="65"/>
      <c r="H68" s="65"/>
      <c r="Q68" s="98"/>
    </row>
    <row r="69" spans="1:17" ht="21" customHeight="1" thickBot="1">
      <c r="A69" s="120"/>
      <c r="B69" s="121" t="s">
        <v>293</v>
      </c>
      <c r="C69" s="122" t="s">
        <v>294</v>
      </c>
      <c r="D69" s="65">
        <v>0</v>
      </c>
      <c r="E69" s="65">
        <f>[2]ใบผ่าน3!Z51</f>
        <v>0</v>
      </c>
      <c r="F69" s="65">
        <v>994000</v>
      </c>
      <c r="G69" s="65">
        <f t="shared" si="6"/>
        <v>994000</v>
      </c>
      <c r="H69" s="65">
        <f t="shared" si="0"/>
        <v>994000</v>
      </c>
      <c r="Q69" s="98"/>
    </row>
    <row r="70" spans="1:17" s="107" customFormat="1" ht="22.5" customHeight="1" thickBot="1">
      <c r="A70" s="211" t="s">
        <v>295</v>
      </c>
      <c r="B70" s="201"/>
      <c r="C70" s="70"/>
      <c r="D70" s="110"/>
      <c r="E70" s="110">
        <f>SUM(E69)</f>
        <v>0</v>
      </c>
      <c r="F70" s="110">
        <f>SUM(F69)</f>
        <v>994000</v>
      </c>
      <c r="G70" s="110">
        <f t="shared" ref="G70:H70" si="9">SUM(G69)</f>
        <v>994000</v>
      </c>
      <c r="H70" s="110">
        <f t="shared" si="9"/>
        <v>994000</v>
      </c>
    </row>
    <row r="71" spans="1:17" s="107" customFormat="1" ht="23.25" customHeight="1" thickBot="1">
      <c r="A71" s="206" t="s">
        <v>178</v>
      </c>
      <c r="B71" s="207"/>
      <c r="C71" s="70"/>
      <c r="D71" s="110">
        <f>D12+D29+D34+D37+D41+D54+D67+D70</f>
        <v>39400000</v>
      </c>
      <c r="E71" s="110">
        <f t="shared" ref="E71:G71" si="10">E12+E29+E34+E37+E41+E54+E67+E70</f>
        <v>765347.22</v>
      </c>
      <c r="F71" s="110">
        <f>F12+F29+F34+F37+F41+F54+F67+F70</f>
        <v>35406355.990000002</v>
      </c>
      <c r="G71" s="110">
        <f t="shared" si="10"/>
        <v>36171703.210000001</v>
      </c>
      <c r="H71" s="110">
        <f>H12+H29+H34+H37+H41+H54+H67</f>
        <v>-4222296.79</v>
      </c>
    </row>
  </sheetData>
  <mergeCells count="22">
    <mergeCell ref="A71:B71"/>
    <mergeCell ref="A38:B38"/>
    <mergeCell ref="A42:B42"/>
    <mergeCell ref="A67:B67"/>
    <mergeCell ref="A68:B68"/>
    <mergeCell ref="A70:B70"/>
    <mergeCell ref="A43:B43"/>
    <mergeCell ref="A44:B44"/>
    <mergeCell ref="A55:B55"/>
    <mergeCell ref="A56:B56"/>
    <mergeCell ref="A37:B37"/>
    <mergeCell ref="A1:H1"/>
    <mergeCell ref="M1:M4"/>
    <mergeCell ref="A2:H2"/>
    <mergeCell ref="A3:H3"/>
    <mergeCell ref="C4:E4"/>
    <mergeCell ref="A5:B5"/>
    <mergeCell ref="A7:B7"/>
    <mergeCell ref="A13:B13"/>
    <mergeCell ref="A29:B29"/>
    <mergeCell ref="A30:B30"/>
    <mergeCell ref="A35:B35"/>
  </mergeCells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รายงานรับ - จ่ายเงิน</vt:lpstr>
      <vt:lpstr>งบทดลอง</vt:lpstr>
      <vt:lpstr>เงินรับฝาก</vt:lpstr>
      <vt:lpstr>รายรับจริง</vt:lpstr>
      <vt:lpstr>งบทดลอง!Print_Titles</vt:lpstr>
      <vt:lpstr>'รายงานรับ - จ่ายเงิน'!Print_Titles</vt:lpstr>
      <vt:lpstr>รายรับจริง!Print_Titles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mini com</cp:lastModifiedBy>
  <cp:lastPrinted>2017-09-07T03:34:26Z</cp:lastPrinted>
  <dcterms:created xsi:type="dcterms:W3CDTF">2017-04-04T02:33:15Z</dcterms:created>
  <dcterms:modified xsi:type="dcterms:W3CDTF">2017-09-07T03:36:22Z</dcterms:modified>
</cp:coreProperties>
</file>