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2"/>
  </bookViews>
  <sheets>
    <sheet name="งบรับ-จ่าย" sheetId="1" r:id="rId1"/>
    <sheet name="รายงานรับ-จ่าย" sheetId="2" r:id="rId2"/>
    <sheet name="งบทดลอง" sheetId="3" r:id="rId3"/>
    <sheet name="งบรายรับ" sheetId="4" r:id="rId4"/>
    <sheet name="รายละเอียดประกอบ" sheetId="5" r:id="rId5"/>
  </sheets>
  <definedNames/>
  <calcPr fullCalcOnLoad="1"/>
</workbook>
</file>

<file path=xl/sharedStrings.xml><?xml version="1.0" encoding="utf-8"?>
<sst xmlns="http://schemas.openxmlformats.org/spreadsheetml/2006/main" count="326" uniqueCount="224">
  <si>
    <t xml:space="preserve">      องค์การบริหารส่วนตำบลตะโกตาพิ</t>
  </si>
  <si>
    <t xml:space="preserve">      อำเภอประโคนชัย  จังหวัดบุรีรัมย์</t>
  </si>
  <si>
    <t>ปีงบประมาณ  2558</t>
  </si>
  <si>
    <t>รายงาน รับ - จ่ายเงิน</t>
  </si>
  <si>
    <t xml:space="preserve">                  ประจำเดือน  เมษายน  พ.ศ. 2558</t>
  </si>
  <si>
    <t>จนถึงปัจจุบัน</t>
  </si>
  <si>
    <t xml:space="preserve">  รหัส   บัญชี</t>
  </si>
  <si>
    <t>จำนวนเงิน เดือนนี้ ที่เกิดขึ้นจริง (บาท)</t>
  </si>
  <si>
    <t>ประมาณการ</t>
  </si>
  <si>
    <t>เงินอุดหนุนระบุวัตถุประสงค์/เฉพาะกิจ(บาท)</t>
  </si>
  <si>
    <t xml:space="preserve">        รวม         (บาท)</t>
  </si>
  <si>
    <t>เกิดขึ้นจริง</t>
  </si>
  <si>
    <t>รายการ</t>
  </si>
  <si>
    <t>บาท</t>
  </si>
  <si>
    <t>ยอดยกมา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</si>
  <si>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</si>
  <si>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</si>
  <si>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</si>
  <si>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</si>
  <si>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</si>
  <si>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</si>
  <si>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</si>
  <si>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</si>
  <si>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</si>
  <si>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</si>
  <si>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</si>
  <si>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</si>
  <si>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</si>
  <si>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</si>
  <si>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</si>
  <si>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</si>
  <si>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</si>
  <si>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เงินรับฝาก (หมายเหตุ2)</t>
  </si>
  <si>
    <t>230100</t>
  </si>
  <si>
    <t>ลูกหนี้โครงการเศรษฐกิจชุมชน</t>
  </si>
  <si>
    <t>110604</t>
  </si>
  <si>
    <t>ลูกหนี้เงินยืม เงินงบประมาณ</t>
  </si>
  <si>
    <t>110605</t>
  </si>
  <si>
    <t>ลูกหนี้เงินยืมเงินสะสม</t>
  </si>
  <si>
    <t>110606</t>
  </si>
  <si>
    <t>เงินอุดหนุนระบุวัตถุประสงค์</t>
  </si>
  <si>
    <t>441001</t>
  </si>
  <si>
    <t>เงินอุดหนุนเฉพาะกิจ-เงินเดือนครูศูนย์เด็ก</t>
  </si>
  <si>
    <t>441002</t>
  </si>
  <si>
    <t>เงินอุดหนุนเฉพาะกิจ-เบี้ยยังชีพผู้สูงอายุ</t>
  </si>
  <si>
    <t>441003</t>
  </si>
  <si>
    <t>เงินอุดหนุนเฉพาะกิจ-เบี้ยยังชีพคนพิการ</t>
  </si>
  <si>
    <t>441004</t>
  </si>
  <si>
    <t>เงินอุดหนุนโครงการแก้ปัญหายาเสพติด</t>
  </si>
  <si>
    <t>421005</t>
  </si>
  <si>
    <t>รับคืนเงินเบี้ยยังชีพสูงอายุ</t>
  </si>
  <si>
    <t>รับคืนเงินงบประมาณ</t>
  </si>
  <si>
    <t>รวมรายรับ</t>
  </si>
  <si>
    <t>รายจ่าย</t>
  </si>
  <si>
    <t>งบกลาง</t>
  </si>
  <si>
    <t>510000</t>
  </si>
  <si>
    <t>เงินเดือนฝ่ายการเมือง</t>
  </si>
  <si>
    <t>521000</t>
  </si>
  <si>
    <t>เงินเดือนฝ่ายประจำ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</si>
  <si>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</si>
  <si>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</si>
  <si>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</si>
  <si>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</si>
  <si>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</si>
  <si>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</si>
  <si>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</si>
  <si>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</si>
  <si>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</si>
  <si>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</si>
  <si>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ค่าที่ดินและสิ่งก่อสร้าง</t>
  </si>
  <si>
    <t>542000</t>
  </si>
  <si>
    <t>รายจ่ายอื่น</t>
  </si>
  <si>
    <t>550000</t>
  </si>
  <si>
    <t>เงินอุดหนุน</t>
  </si>
  <si>
    <t>561000</t>
  </si>
  <si>
    <t>ลูกหนี้-โครงการเศรษฐกิจชุมชน</t>
  </si>
  <si>
    <t>ลูกหนี้เงินยืมเงินงบประมาณ</t>
  </si>
  <si>
    <t>จ่ายขาดเงินสะสม</t>
  </si>
  <si>
    <t>ลูกหนี้เงินยืม-อุดหนุนเฉพาะกิจ</t>
  </si>
  <si>
    <t>110608</t>
  </si>
  <si>
    <t>รายจ่ายค้างจ่าย</t>
  </si>
  <si>
    <t>210402</t>
  </si>
  <si>
    <t>เงินรับฝาก (หมายเหตุ 2 )</t>
  </si>
  <si>
    <t>อุดหนุนระบุวัตถุประสงค์</t>
  </si>
  <si>
    <t>อุดหนุนเฉพาะกิจ-เงินเดือนครูศูนย์เด็ก</t>
  </si>
  <si>
    <t>อุดหนุนเฉพาะกิจ-เบี้ยยังชีพผู้สูงอายุ</t>
  </si>
  <si>
    <t>อุดหนุนเฉพาะกิจ-เบี้ยยังชีพคนพิการ</t>
  </si>
  <si>
    <t>อุดหนุนโครงการแก้ปัญหายาเสพติด</t>
  </si>
  <si>
    <t>441005</t>
  </si>
  <si>
    <t>อุดหนุนเฉพาะกิจเหลือจ่าย(ส่งคืนจังหวัด)</t>
  </si>
  <si>
    <t>รายรับ                          รายจ่าย</t>
  </si>
  <si>
    <t>(ต่ำกว่า)</t>
  </si>
  <si>
    <t>ยอดยกไป</t>
  </si>
  <si>
    <t>เรียน  นายกองค์การบริหารส่วนตำบลตะโกตาพิ</t>
  </si>
  <si>
    <t xml:space="preserve">         -  เพื่อโปรดทราบ</t>
  </si>
  <si>
    <t xml:space="preserve"> (ลงชื่อ)..............................         (ลงชื่อ)……………………..               (ลงชื่อ)………………………              (ลงชื่อ)………………………</t>
  </si>
  <si>
    <t xml:space="preserve">      (นางภัทรวรรณ คลังกูล)                 (นางฐิติรัตน์ สมรูป)                  (นางภาณีนุช บุรีภักดี)              (นายนรินทร์ เรือนประโคน)  </t>
  </si>
  <si>
    <t xml:space="preserve"> เจ้าพนักงานการเงินและบัญชี 6     ผู้อำนวยการกองคลัง  ปลัดองค์การบริหารส่วนตำบลตะโกตาพิ     นายกองค์การบริหารส่วนตำบลตะโกตาพิ</t>
  </si>
  <si>
    <t>รายงาน รับ - จ่าย เงินสด</t>
  </si>
  <si>
    <t xml:space="preserve">                                 ประจำเดือน  มีนาคม  พ.ศ. 2558</t>
  </si>
  <si>
    <t>เดือนนี้</t>
  </si>
  <si>
    <t>รหัส</t>
  </si>
  <si>
    <t>บัญชี</t>
  </si>
  <si>
    <r>
      <t>รายรับ</t>
    </r>
    <r>
      <rPr>
        <sz val="16"/>
        <rFont val="TH SarabunPSK"/>
        <family val="2"/>
      </rPr>
      <t xml:space="preserve"> (หมายเหตุ 1)</t>
    </r>
  </si>
  <si>
    <t>ลูกหนี้เงินยืม เงินสะสม</t>
  </si>
  <si>
    <t xml:space="preserve">เงินอุดหนุนระบุวัตถุประสงค์ </t>
  </si>
  <si>
    <t>441000</t>
  </si>
  <si>
    <t>เงินอุดหนุนเฉพาะกิจ-โครงการแก้ปัญหายาเสพติด</t>
  </si>
  <si>
    <t>รับคืนเงินเบี้ยยังชีพผู้สูงอายุ</t>
  </si>
  <si>
    <t>รับคืนเงินเบี้ยยังชีพคนพิการ</t>
  </si>
  <si>
    <t>องค์การบริหารส่วนตำบลตะโกตาพิ อำเภอประโคนชัย  จังหวัดบุรีรัมย์</t>
  </si>
  <si>
    <t>งบทดลอง</t>
  </si>
  <si>
    <t>ณ วันที่ 30  เมษายน  2558</t>
  </si>
  <si>
    <t>รหัสบัญชี</t>
  </si>
  <si>
    <t>เดบิท</t>
  </si>
  <si>
    <t>เครดิต</t>
  </si>
  <si>
    <t>เงินสด</t>
  </si>
  <si>
    <t>111000</t>
  </si>
  <si>
    <t>เงินฝากธนาคารกรุงไทย ประเภทออมทรัพย์ 316-0-04397-5</t>
  </si>
  <si>
    <t>111201</t>
  </si>
  <si>
    <t>เงินฝากธนาคาร ธ.ก.ส. ประเภทออมทรัพย์ 340-2-48752-1</t>
  </si>
  <si>
    <t>111202</t>
  </si>
  <si>
    <t>เงินฝากธนาคาร ธ.ก.ส. ประเภทออมทรัพย์ 340-2-59245-3</t>
  </si>
  <si>
    <t>111203</t>
  </si>
  <si>
    <t>เงินฝากธนาคาร ธ.ก.ส. ประเภทประจำ 340-4-12396-5</t>
  </si>
  <si>
    <t>111204</t>
  </si>
  <si>
    <t>เงินฝากธนาคารออมสิน ประเภทประจำ 06-4904-36-000072-5</t>
  </si>
  <si>
    <t>111205</t>
  </si>
  <si>
    <t>ลูกหนี้-เงินยืมเงินงบประมาณ</t>
  </si>
  <si>
    <t>113100</t>
  </si>
  <si>
    <t>113500</t>
  </si>
  <si>
    <t>113700</t>
  </si>
  <si>
    <t>รายจ่ายค้างจ่าย (หมายเหตุ2)</t>
  </si>
  <si>
    <t>213000</t>
  </si>
  <si>
    <t>เงินรับฝาก (หมายเหตุ 4)</t>
  </si>
  <si>
    <t>215000</t>
  </si>
  <si>
    <t>เงินสะสม</t>
  </si>
  <si>
    <t>300000</t>
  </si>
  <si>
    <t>เงินทุนสำรองตามระเบียบ (25%)</t>
  </si>
  <si>
    <t>320000</t>
  </si>
  <si>
    <t>เงินรายรับ (หมายเหตุ 1)</t>
  </si>
  <si>
    <t>400000</t>
  </si>
  <si>
    <t>เงินอุดหนุนระบุประสงค์</t>
  </si>
  <si>
    <t>เงินอุดหนุนเฉพาะกิจ-โครงการแก้ไขปัญหายาเสพติด</t>
  </si>
  <si>
    <t>541000</t>
  </si>
  <si>
    <t>551000</t>
  </si>
  <si>
    <t xml:space="preserve">     (ลงชื่อ)...........................................        (ลงชื่อ)…………………….................        (ลงชื่อ)………………………..........           </t>
  </si>
  <si>
    <t xml:space="preserve">                (นางภัทรวรรณ คลังกูล)                     (นางฐิติรัตน์ สมรูป)                         (นางภาณีนุช บุรีภักดี)                     </t>
  </si>
  <si>
    <t xml:space="preserve">   เจ้าพนักงานการเงินและบัญชี 6                  ผู้อำนวยการกองคลัง              ปลัดองค์การบริหารส่วนตำบลตะโกตาพิ   </t>
  </si>
  <si>
    <t>(ลงชื่อ).............................................</t>
  </si>
  <si>
    <t>(นายนรินทร์ เรือนประโคน)</t>
  </si>
  <si>
    <t>นายกองค์การบริหารส่วนตำบลตะโกตาพิ</t>
  </si>
  <si>
    <r>
      <t xml:space="preserve">                                       </t>
    </r>
    <r>
      <rPr>
        <b/>
        <sz val="14"/>
        <rFont val="TH SarabunPSK"/>
        <family val="2"/>
      </rPr>
      <t xml:space="preserve">องค์การบริหารส่วนตำบลตะโกตาพิ  อำเภอประโคนชัย  จังหวัดบุรีรัมย์ </t>
    </r>
    <r>
      <rPr>
        <sz val="14"/>
        <rFont val="TH SarabunPSK"/>
        <family val="2"/>
      </rPr>
      <t xml:space="preserve">                       หมายเหตุ 1</t>
    </r>
  </si>
  <si>
    <t>รายรับจริงประกอบงบทดลองและรายงานรับ - จ่ายเงิน</t>
  </si>
  <si>
    <t xml:space="preserve">  ณ  วันที่ 30   เมษายน  พ.ศ. 2558</t>
  </si>
  <si>
    <t>รายรับจริง</t>
  </si>
  <si>
    <t>รายได้จัดเก็บเอง (ยอดรวม)</t>
  </si>
  <si>
    <t>หมวดภาษีอากร  (ยอดรวม)</t>
  </si>
  <si>
    <t>ภาษีโรงเรือนและที่ดิน</t>
  </si>
  <si>
    <t xml:space="preserve">ภาษีบำรุงท้องที่ </t>
  </si>
  <si>
    <t>ภาษีป้าย</t>
  </si>
  <si>
    <t>หมวดค่าธรรมเนียม ค่าปรับและใบอนุญาต(ยอดรวม)</t>
  </si>
  <si>
    <t>ค่าธรรมเนียมจดทะเบียนพาณิชย์</t>
  </si>
  <si>
    <t>ค่าธรรมเนียมอื่นๆ</t>
  </si>
  <si>
    <t>ค่าปรับผิดสัญญา</t>
  </si>
  <si>
    <t>ค่าธรรมเนียมการพนัน</t>
  </si>
  <si>
    <t>ค่าใบอนุญาตประกอบการค้าสำหรับกิจการที่เป็นอันตรายต่อสุขภาพ</t>
  </si>
  <si>
    <t xml:space="preserve"> หมวดรายได้จากทรัพย์สิน (ยอดรวม)</t>
  </si>
  <si>
    <t>ดอกเบี้ยเงินฝากธนาคาร</t>
  </si>
  <si>
    <t>หมวดรายได้จากสาธารณูปโภคและการพาณิชย์(ยอดรวม)</t>
  </si>
  <si>
    <t>รายได้จากการจำหน่ายน้ำประปา</t>
  </si>
  <si>
    <t>หมวดรายได้เบ็ดเตล็ด (ยอดรวม)</t>
  </si>
  <si>
    <t>ค่าแบบแปลน</t>
  </si>
  <si>
    <t>รายได้เบ็ดเตล็ดอื่นๆ</t>
  </si>
  <si>
    <t>รายได้ที่รัฐบาลเก็บและจัดสรรให้ อบต. (ยอดรวม)</t>
  </si>
  <si>
    <t>หมวดภาษีจัดสรร  (ยอดรวม)</t>
  </si>
  <si>
    <t>ภาษีและค่าธรรมเนียมรถยนต์หรือล้อเลื่อน</t>
  </si>
  <si>
    <t>ภาษีมูลค่าเพิ่มตาม พ.ร.บ. กำหนดแผนฯ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</si>
  <si>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</si>
  <si>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</si>
  <si>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</si>
  <si>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</si>
  <si>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</si>
  <si>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ค่าภาคหลวงปิโตเลียม</t>
  </si>
  <si>
    <t>ค่าธรรมเนียมจดทะเบียนสิทธิและนิติกรรมตามประมวลกฎหมายที่ดิน</t>
  </si>
  <si>
    <t>รายได้ที่รัฐบาลอุดหนุนให้ อบต. (ยอดรวม)</t>
  </si>
  <si>
    <t xml:space="preserve"> เงินอุดหนุนทั่วไป</t>
  </si>
  <si>
    <t>รวมรายรับทั้งสิ้น</t>
  </si>
  <si>
    <t>หมวดเงินอุดหนุน ระบุวัตถุประสงค์ (ยอดรวม)</t>
  </si>
  <si>
    <t xml:space="preserve"> เงินอุดหนุน ระบุวัตถุประสงค์</t>
  </si>
  <si>
    <t>(ลงชื่อ)..................................................ผู้จัดทำ</t>
  </si>
  <si>
    <t>เจ้าพนักงานการเงินและบัญชี 6</t>
  </si>
  <si>
    <t xml:space="preserve">                ตรวจถูกต้องแล้ว                                 ตรวจถูกต้องแล้ว</t>
  </si>
  <si>
    <t xml:space="preserve">   ตรวจถูกต้องแล้ว</t>
  </si>
  <si>
    <t xml:space="preserve">          (  นางฐิติรัตน์ สมรูป )                        (นางภาณีนุช  บุรีภักดี)</t>
  </si>
  <si>
    <t>(  นายนรินทร์  เรือนประโคน )</t>
  </si>
  <si>
    <t xml:space="preserve">           ผู้อำนวยการกองคลัง               ปลัดองค์การบริหารส่วนตำบลตะโกตาพิ</t>
  </si>
  <si>
    <t xml:space="preserve">         นายกองค์การบริหารส่วนตำบลตะโกตาพิ</t>
  </si>
  <si>
    <t>รวม</t>
  </si>
  <si>
    <t>ตรวจถูกต้องแล้ว</t>
  </si>
  <si>
    <t>(นางภาณีนุช  บุรีภักดี)</t>
  </si>
  <si>
    <t>องค์การบริหารส่วนตำบลตะโกตาพิ อำเภอประโคนชัย จังหวัดบุรีรัมย์</t>
  </si>
  <si>
    <t>รายละเอียด ประกอบงบทดลองและรายงานรับ - จ่ายเงินสด</t>
  </si>
  <si>
    <t>บัญชีเงินอุดหนุนเฉพาะกิจ ประจำเดือน เมษายน 2557</t>
  </si>
  <si>
    <t>ยกมา</t>
  </si>
  <si>
    <t>จัดสรร</t>
  </si>
  <si>
    <t>รับจริง</t>
  </si>
  <si>
    <t>จ่ายจริง</t>
  </si>
  <si>
    <t>คงเหลือ</t>
  </si>
  <si>
    <t>เบี้ยยังชีพผู้สูงอายุ</t>
  </si>
  <si>
    <t>เบี้ยยังชีพคนพิการ</t>
  </si>
  <si>
    <t>เงินเดือนครูศูนย์พัฒนาเด็กเล็ก</t>
  </si>
  <si>
    <t>ค่าครองชีพ ผดด.ศพด.อบต.ตะโกตาพิ</t>
  </si>
  <si>
    <t>ประกันสังคม ผดด.ศพด.อบต.ตะโกตาพิ</t>
  </si>
  <si>
    <t>ค่ารักษายาบาล ผดด.ศพด.อบต.ตะโกตาพิ</t>
  </si>
  <si>
    <t>โครงการแก้ไขปัญหายาเสพติด</t>
  </si>
  <si>
    <t>(ลงชื่อ) ............................................................... ผู้จัดทำ</t>
  </si>
  <si>
    <t xml:space="preserve">            (นางภัทรวรรณ  คลังกูล</t>
  </si>
  <si>
    <t xml:space="preserve">         เจ้าพนักงานการเงินและบัญชี 6</t>
  </si>
  <si>
    <t xml:space="preserve">                ตรวจถูกต้องแล้ว</t>
  </si>
  <si>
    <t xml:space="preserve">            (นางฐิติรัตน์  สมรูป)</t>
  </si>
  <si>
    <t xml:space="preserve"> (นายนรินทร์  เรือนประโคน)</t>
  </si>
  <si>
    <t xml:space="preserve">           ผู้อำนวยการกองคลัง</t>
  </si>
  <si>
    <t>ปลัดองค์การบริหารส่วนตำบลตะโกตาพิ     นายกองค์การบริหารส่วนตำบลตะโกตาพิ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</si>
</sst>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3"/>
      <name val="TH SarabunPSK"/>
      <family val="2"/>
    </font>
    <font>
      <sz val="20"/>
      <name val="TH SarabunPSK"/>
      <family val="2"/>
    </font>
    <font>
      <u val="single"/>
      <sz val="16"/>
      <name val="TH SarabunPSK"/>
      <family val="2"/>
    </font>
    <font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1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1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49" fontId="21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3" fontId="24" fillId="0" borderId="21" xfId="36" applyNumberFormat="1" applyFont="1" applyBorder="1" applyAlignment="1">
      <alignment/>
    </xf>
    <xf numFmtId="4" fontId="24" fillId="0" borderId="17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22" xfId="0" applyFont="1" applyBorder="1" applyAlignment="1">
      <alignment/>
    </xf>
    <xf numFmtId="49" fontId="24" fillId="0" borderId="14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/>
    </xf>
    <xf numFmtId="49" fontId="24" fillId="0" borderId="17" xfId="0" applyNumberFormat="1" applyFont="1" applyBorder="1" applyAlignment="1">
      <alignment horizontal="center"/>
    </xf>
    <xf numFmtId="4" fontId="21" fillId="0" borderId="17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1" xfId="0" applyFont="1" applyBorder="1" applyAlignment="1">
      <alignment/>
    </xf>
    <xf numFmtId="43" fontId="21" fillId="0" borderId="17" xfId="36" applyNumberFormat="1" applyFont="1" applyBorder="1" applyAlignment="1">
      <alignment/>
    </xf>
    <xf numFmtId="43" fontId="21" fillId="0" borderId="21" xfId="36" applyNumberFormat="1" applyFont="1" applyBorder="1" applyAlignment="1">
      <alignment/>
    </xf>
    <xf numFmtId="43" fontId="24" fillId="0" borderId="17" xfId="36" applyNumberFormat="1" applyFont="1" applyBorder="1" applyAlignment="1">
      <alignment/>
    </xf>
    <xf numFmtId="4" fontId="24" fillId="0" borderId="24" xfId="0" applyNumberFormat="1" applyFont="1" applyBorder="1" applyAlignment="1">
      <alignment/>
    </xf>
    <xf numFmtId="43" fontId="26" fillId="0" borderId="25" xfId="36" applyNumberFormat="1" applyFont="1" applyBorder="1" applyAlignment="1">
      <alignment/>
    </xf>
    <xf numFmtId="4" fontId="26" fillId="0" borderId="24" xfId="0" applyNumberFormat="1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/>
    </xf>
    <xf numFmtId="0" fontId="21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4" fontId="24" fillId="0" borderId="12" xfId="0" applyNumberFormat="1" applyFont="1" applyBorder="1" applyAlignment="1">
      <alignment/>
    </xf>
    <xf numFmtId="0" fontId="25" fillId="0" borderId="13" xfId="0" applyFont="1" applyBorder="1" applyAlignment="1">
      <alignment/>
    </xf>
    <xf numFmtId="4" fontId="24" fillId="0" borderId="21" xfId="0" applyNumberFormat="1" applyFont="1" applyBorder="1" applyAlignment="1">
      <alignment/>
    </xf>
    <xf numFmtId="43" fontId="24" fillId="0" borderId="21" xfId="36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3" fontId="24" fillId="0" borderId="17" xfId="36" applyFont="1" applyBorder="1" applyAlignment="1">
      <alignment/>
    </xf>
    <xf numFmtId="43" fontId="24" fillId="0" borderId="17" xfId="0" applyNumberFormat="1" applyFont="1" applyBorder="1" applyAlignment="1">
      <alignment/>
    </xf>
    <xf numFmtId="49" fontId="24" fillId="0" borderId="24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/>
    </xf>
    <xf numFmtId="0" fontId="21" fillId="0" borderId="28" xfId="0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" fontId="21" fillId="0" borderId="29" xfId="0" applyNumberFormat="1" applyFont="1" applyBorder="1" applyAlignment="1">
      <alignment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20" fillId="0" borderId="21" xfId="0" applyNumberFormat="1" applyFont="1" applyBorder="1" applyAlignment="1">
      <alignment/>
    </xf>
    <xf numFmtId="4" fontId="18" fillId="0" borderId="21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22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20" fillId="0" borderId="21" xfId="0" applyNumberFormat="1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3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3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31" xfId="0" applyNumberFormat="1" applyFont="1" applyBorder="1" applyAlignment="1">
      <alignment/>
    </xf>
    <xf numFmtId="4" fontId="20" fillId="0" borderId="24" xfId="0" applyNumberFormat="1" applyFont="1" applyBorder="1" applyAlignment="1">
      <alignment/>
    </xf>
    <xf numFmtId="4" fontId="18" fillId="0" borderId="32" xfId="0" applyNumberFormat="1" applyFont="1" applyBorder="1" applyAlignment="1">
      <alignment/>
    </xf>
    <xf numFmtId="4" fontId="18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4" fontId="18" fillId="0" borderId="19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20" fillId="0" borderId="14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25" xfId="0" applyNumberFormat="1" applyFont="1" applyBorder="1" applyAlignment="1">
      <alignment/>
    </xf>
    <xf numFmtId="4" fontId="18" fillId="0" borderId="24" xfId="0" applyNumberFormat="1" applyFont="1" applyBorder="1" applyAlignment="1">
      <alignment/>
    </xf>
    <xf numFmtId="0" fontId="18" fillId="0" borderId="23" xfId="0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left"/>
    </xf>
    <xf numFmtId="49" fontId="24" fillId="0" borderId="34" xfId="0" applyNumberFormat="1" applyFont="1" applyBorder="1" applyAlignment="1">
      <alignment horizontal="center"/>
    </xf>
    <xf numFmtId="4" fontId="24" fillId="0" borderId="35" xfId="0" applyNumberFormat="1" applyFont="1" applyBorder="1" applyAlignment="1">
      <alignment/>
    </xf>
    <xf numFmtId="4" fontId="24" fillId="0" borderId="34" xfId="0" applyNumberFormat="1" applyFont="1" applyBorder="1" applyAlignment="1">
      <alignment/>
    </xf>
    <xf numFmtId="0" fontId="24" fillId="0" borderId="36" xfId="0" applyFont="1" applyBorder="1" applyAlignment="1">
      <alignment/>
    </xf>
    <xf numFmtId="49" fontId="24" fillId="0" borderId="37" xfId="0" applyNumberFormat="1" applyFont="1" applyBorder="1" applyAlignment="1">
      <alignment horizontal="center"/>
    </xf>
    <xf numFmtId="4" fontId="24" fillId="0" borderId="38" xfId="0" applyNumberFormat="1" applyFont="1" applyBorder="1" applyAlignment="1">
      <alignment/>
    </xf>
    <xf numFmtId="4" fontId="24" fillId="0" borderId="39" xfId="0" applyNumberFormat="1" applyFont="1" applyBorder="1" applyAlignment="1">
      <alignment/>
    </xf>
    <xf numFmtId="4" fontId="24" fillId="0" borderId="37" xfId="0" applyNumberFormat="1" applyFont="1" applyBorder="1" applyAlignment="1">
      <alignment/>
    </xf>
    <xf numFmtId="4" fontId="46" fillId="0" borderId="38" xfId="0" applyNumberFormat="1" applyFont="1" applyBorder="1" applyAlignment="1">
      <alignment/>
    </xf>
    <xf numFmtId="0" fontId="24" fillId="0" borderId="37" xfId="0" applyFont="1" applyBorder="1" applyAlignment="1">
      <alignment/>
    </xf>
    <xf numFmtId="4" fontId="24" fillId="0" borderId="40" xfId="0" applyNumberFormat="1" applyFont="1" applyBorder="1" applyAlignment="1">
      <alignment/>
    </xf>
    <xf numFmtId="49" fontId="24" fillId="0" borderId="39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center"/>
    </xf>
    <xf numFmtId="4" fontId="24" fillId="0" borderId="42" xfId="0" applyNumberFormat="1" applyFont="1" applyBorder="1" applyAlignment="1">
      <alignment/>
    </xf>
    <xf numFmtId="0" fontId="24" fillId="0" borderId="43" xfId="0" applyFont="1" applyBorder="1" applyAlignment="1">
      <alignment/>
    </xf>
    <xf numFmtId="49" fontId="24" fillId="0" borderId="43" xfId="0" applyNumberFormat="1" applyFont="1" applyBorder="1" applyAlignment="1">
      <alignment horizontal="center"/>
    </xf>
    <xf numFmtId="0" fontId="24" fillId="0" borderId="44" xfId="0" applyFont="1" applyBorder="1" applyAlignment="1">
      <alignment/>
    </xf>
    <xf numFmtId="49" fontId="24" fillId="0" borderId="45" xfId="0" applyNumberFormat="1" applyFont="1" applyBorder="1" applyAlignment="1">
      <alignment horizontal="center"/>
    </xf>
    <xf numFmtId="4" fontId="24" fillId="0" borderId="29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" fontId="24" fillId="0" borderId="13" xfId="0" applyNumberFormat="1" applyFont="1" applyBorder="1" applyAlignment="1">
      <alignment/>
    </xf>
    <xf numFmtId="0" fontId="21" fillId="0" borderId="25" xfId="0" applyFont="1" applyBorder="1" applyAlignment="1">
      <alignment horizontal="center"/>
    </xf>
    <xf numFmtId="43" fontId="21" fillId="0" borderId="25" xfId="36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25" fillId="0" borderId="25" xfId="0" applyFont="1" applyBorder="1" applyAlignment="1">
      <alignment/>
    </xf>
    <xf numFmtId="0" fontId="21" fillId="0" borderId="25" xfId="0" applyFont="1" applyBorder="1" applyAlignment="1" quotePrefix="1">
      <alignment horizontal="center"/>
    </xf>
    <xf numFmtId="43" fontId="21" fillId="0" borderId="25" xfId="36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 quotePrefix="1">
      <alignment horizontal="center"/>
    </xf>
    <xf numFmtId="43" fontId="24" fillId="0" borderId="16" xfId="36" applyFont="1" applyBorder="1" applyAlignment="1" quotePrefix="1">
      <alignment horizontal="center"/>
    </xf>
    <xf numFmtId="43" fontId="24" fillId="0" borderId="16" xfId="36" applyFont="1" applyBorder="1" applyAlignment="1">
      <alignment/>
    </xf>
    <xf numFmtId="0" fontId="24" fillId="0" borderId="17" xfId="0" applyFont="1" applyBorder="1" applyAlignment="1" quotePrefix="1">
      <alignment horizontal="center"/>
    </xf>
    <xf numFmtId="43" fontId="24" fillId="0" borderId="17" xfId="36" applyFont="1" applyBorder="1" applyAlignment="1" quotePrefix="1">
      <alignment horizontal="center"/>
    </xf>
    <xf numFmtId="0" fontId="24" fillId="0" borderId="24" xfId="0" applyFont="1" applyBorder="1" applyAlignment="1">
      <alignment/>
    </xf>
    <xf numFmtId="0" fontId="24" fillId="0" borderId="24" xfId="0" applyFont="1" applyBorder="1" applyAlignment="1" quotePrefix="1">
      <alignment horizontal="center"/>
    </xf>
    <xf numFmtId="43" fontId="24" fillId="0" borderId="24" xfId="36" applyFont="1" applyBorder="1" applyAlignment="1" quotePrefix="1">
      <alignment horizontal="center"/>
    </xf>
    <xf numFmtId="43" fontId="24" fillId="0" borderId="24" xfId="36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5" xfId="0" applyFont="1" applyBorder="1" applyAlignment="1" quotePrefix="1">
      <alignment horizontal="center"/>
    </xf>
    <xf numFmtId="43" fontId="24" fillId="0" borderId="25" xfId="36" applyFont="1" applyBorder="1" applyAlignment="1" quotePrefix="1">
      <alignment horizontal="center"/>
    </xf>
    <xf numFmtId="43" fontId="24" fillId="0" borderId="25" xfId="36" applyFont="1" applyBorder="1" applyAlignment="1">
      <alignment/>
    </xf>
    <xf numFmtId="43" fontId="21" fillId="0" borderId="16" xfId="36" applyFont="1" applyBorder="1" applyAlignment="1">
      <alignment/>
    </xf>
    <xf numFmtId="43" fontId="24" fillId="0" borderId="15" xfId="36" applyFont="1" applyBorder="1" applyAlignment="1">
      <alignment/>
    </xf>
    <xf numFmtId="43" fontId="24" fillId="0" borderId="31" xfId="36" applyFont="1" applyBorder="1" applyAlignment="1" quotePrefix="1">
      <alignment horizontal="center"/>
    </xf>
    <xf numFmtId="0" fontId="21" fillId="0" borderId="24" xfId="0" applyFont="1" applyBorder="1" applyAlignment="1">
      <alignment/>
    </xf>
    <xf numFmtId="0" fontId="21" fillId="0" borderId="24" xfId="0" applyFont="1" applyBorder="1" applyAlignment="1">
      <alignment horizontal="center"/>
    </xf>
    <xf numFmtId="43" fontId="21" fillId="0" borderId="24" xfId="36" applyFont="1" applyBorder="1" applyAlignment="1">
      <alignment/>
    </xf>
    <xf numFmtId="0" fontId="21" fillId="0" borderId="25" xfId="0" applyFont="1" applyBorder="1" applyAlignment="1">
      <alignment/>
    </xf>
    <xf numFmtId="43" fontId="21" fillId="0" borderId="25" xfId="36" applyFont="1" applyBorder="1" applyAlignment="1" quotePrefix="1">
      <alignment horizontal="center"/>
    </xf>
    <xf numFmtId="0" fontId="21" fillId="0" borderId="26" xfId="0" applyFont="1" applyBorder="1" applyAlignment="1">
      <alignment/>
    </xf>
    <xf numFmtId="43" fontId="21" fillId="0" borderId="29" xfId="36" applyFont="1" applyBorder="1" applyAlignment="1">
      <alignment/>
    </xf>
    <xf numFmtId="43" fontId="21" fillId="0" borderId="0" xfId="36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4" fillId="0" borderId="34" xfId="0" applyFont="1" applyBorder="1" applyAlignment="1">
      <alignment/>
    </xf>
    <xf numFmtId="0" fontId="24" fillId="0" borderId="41" xfId="0" applyFont="1" applyBorder="1" applyAlignment="1">
      <alignment/>
    </xf>
    <xf numFmtId="4" fontId="24" fillId="0" borderId="41" xfId="0" applyNumberFormat="1" applyFont="1" applyBorder="1" applyAlignment="1">
      <alignment/>
    </xf>
    <xf numFmtId="0" fontId="21" fillId="0" borderId="29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0">
      <selection activeCell="D83" sqref="D83"/>
    </sheetView>
  </sheetViews>
  <sheetFormatPr defaultColWidth="9.140625" defaultRowHeight="15"/>
  <cols>
    <col min="1" max="1" width="11.7109375" style="0" customWidth="1"/>
    <col min="2" max="2" width="11.140625" style="0" customWidth="1"/>
    <col min="3" max="3" width="11.7109375" style="0" customWidth="1"/>
    <col min="4" max="4" width="10.8515625" style="0" bestFit="1" customWidth="1"/>
    <col min="8" max="8" width="11.140625" style="0" customWidth="1"/>
  </cols>
  <sheetData>
    <row r="1" spans="1:8" ht="24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1" t="s">
        <v>1</v>
      </c>
      <c r="B2" s="1"/>
      <c r="C2" s="1"/>
      <c r="D2" s="1"/>
      <c r="E2" s="1"/>
      <c r="F2" s="1"/>
      <c r="G2" s="1"/>
      <c r="H2" s="1"/>
    </row>
    <row r="3" spans="1:8" ht="24">
      <c r="A3" s="2"/>
      <c r="B3" s="2"/>
      <c r="C3" s="2"/>
      <c r="D3" s="2"/>
      <c r="E3" s="2"/>
      <c r="F3" s="2"/>
      <c r="G3" s="2" t="s">
        <v>2</v>
      </c>
      <c r="H3" s="3"/>
    </row>
    <row r="4" spans="1:8" ht="30.75">
      <c r="A4" s="4" t="s">
        <v>3</v>
      </c>
      <c r="B4" s="4"/>
      <c r="C4" s="4"/>
      <c r="D4" s="4"/>
      <c r="E4" s="4"/>
      <c r="F4" s="4"/>
      <c r="G4" s="4"/>
      <c r="H4" s="4"/>
    </row>
    <row r="5" spans="1:8" ht="24.75" thickBot="1">
      <c r="A5" s="5"/>
      <c r="B5" s="5"/>
      <c r="C5" s="5"/>
      <c r="D5" s="5"/>
      <c r="E5" s="5"/>
      <c r="F5" s="2" t="s">
        <v>4</v>
      </c>
      <c r="G5" s="6"/>
      <c r="H5" s="5"/>
    </row>
    <row r="6" spans="1:8" ht="22.5" thickTop="1">
      <c r="A6" s="7" t="s">
        <v>5</v>
      </c>
      <c r="B6" s="8"/>
      <c r="C6" s="8"/>
      <c r="D6" s="8"/>
      <c r="E6" s="9"/>
      <c r="F6" s="10"/>
      <c r="G6" s="11" t="s">
        <v>6</v>
      </c>
      <c r="H6" s="12" t="s">
        <v>7</v>
      </c>
    </row>
    <row r="7" spans="1:8" ht="21.75">
      <c r="A7" s="13" t="s">
        <v>8</v>
      </c>
      <c r="B7" s="14" t="s">
        <v>9</v>
      </c>
      <c r="C7" s="15" t="s">
        <v>10</v>
      </c>
      <c r="D7" s="16" t="s">
        <v>11</v>
      </c>
      <c r="E7" s="17" t="s">
        <v>12</v>
      </c>
      <c r="F7" s="17"/>
      <c r="G7" s="18"/>
      <c r="H7" s="19"/>
    </row>
    <row r="8" spans="1:8" ht="22.5" thickBot="1">
      <c r="A8" s="20" t="s">
        <v>13</v>
      </c>
      <c r="B8" s="21"/>
      <c r="C8" s="22"/>
      <c r="D8" s="23" t="s">
        <v>13</v>
      </c>
      <c r="E8" s="24"/>
      <c r="F8" s="24"/>
      <c r="G8" s="25"/>
      <c r="H8" s="26"/>
    </row>
    <row r="9" spans="1:8" ht="22.5" thickTop="1">
      <c r="A9" s="27"/>
      <c r="B9" s="27"/>
      <c r="C9" s="27"/>
      <c r="D9" s="28">
        <v>22098309.5</v>
      </c>
      <c r="E9" s="29" t="s">
        <v>14</v>
      </c>
      <c r="F9" s="30"/>
      <c r="G9" s="31"/>
      <c r="H9" s="32">
        <v>29289040.63</v>
      </c>
    </row>
    <row r="10" spans="1:8" ht="21.75">
      <c r="A10" s="27"/>
      <c r="B10" s="27"/>
      <c r="C10" s="27"/>
      <c r="D10" s="28"/>
      <c r="E10" s="33" t="s">
        <v>15</v>
      </c>
      <c r="F10" s="34"/>
      <c r="G10" s="35"/>
      <c r="H10" s="36"/>
    </row>
    <row r="11" spans="1:8" ht="21.75">
      <c r="A11" s="27">
        <v>233000</v>
      </c>
      <c r="B11" s="27"/>
      <c r="C11" s="27">
        <f>SUM(A11:B11)</f>
        <v>233000</v>
      </c>
      <c r="D11" s="28">
        <v>212546.76</v>
      </c>
      <c r="E11" s="37" t="s">
        <v>16</v>
      </c>
      <c r="F11" s="38"/>
      <c r="G11" s="35" t="s">
        <v>17</v>
      </c>
      <c r="H11" s="28">
        <v>27315</v>
      </c>
    </row>
    <row r="12" spans="1:8" ht="21.75">
      <c r="A12" s="27">
        <v>15500</v>
      </c>
      <c r="B12" s="27"/>
      <c r="C12" s="27">
        <f>SUM(A12:B12)</f>
        <v>15500</v>
      </c>
      <c r="D12" s="28">
        <v>7188.8</v>
      </c>
      <c r="E12" s="37" t="s">
        <v>18</v>
      </c>
      <c r="F12" s="38"/>
      <c r="G12" s="35" t="s">
        <v>19</v>
      </c>
      <c r="H12" s="28">
        <v>150</v>
      </c>
    </row>
    <row r="13" spans="1:8" ht="21.75">
      <c r="A13" s="27">
        <v>210000</v>
      </c>
      <c r="B13" s="27"/>
      <c r="C13" s="27">
        <f>SUM(A13:B13)</f>
        <v>210000</v>
      </c>
      <c r="D13" s="28">
        <v>141287.25</v>
      </c>
      <c r="E13" s="37" t="s">
        <v>20</v>
      </c>
      <c r="F13" s="38"/>
      <c r="G13" s="35" t="s">
        <v>21</v>
      </c>
      <c r="H13" s="28">
        <v>9100.19</v>
      </c>
    </row>
    <row r="14" spans="1:8" ht="21.75">
      <c r="A14" s="27">
        <v>112000</v>
      </c>
      <c r="B14" s="27"/>
      <c r="C14" s="27">
        <f>SUM(A14:B14)</f>
        <v>112000</v>
      </c>
      <c r="D14" s="28">
        <v>63105</v>
      </c>
      <c r="E14" s="37" t="s">
        <v>22</v>
      </c>
      <c r="F14" s="38"/>
      <c r="G14" s="35" t="s">
        <v>23</v>
      </c>
      <c r="H14" s="28">
        <v>10910</v>
      </c>
    </row>
    <row r="15" spans="1:8" ht="21.75">
      <c r="A15" s="27">
        <v>100500</v>
      </c>
      <c r="B15" s="27"/>
      <c r="C15" s="27">
        <f>SUM(A15:B15)</f>
        <v>100500</v>
      </c>
      <c r="D15" s="28">
        <v>133400</v>
      </c>
      <c r="E15" s="37" t="s">
        <v>24</v>
      </c>
      <c r="F15" s="38"/>
      <c r="G15" s="35" t="s">
        <v>25</v>
      </c>
      <c r="H15" s="28">
        <v>70000</v>
      </c>
    </row>
    <row r="16" spans="1:8" ht="21.75">
      <c r="A16" s="27"/>
      <c r="B16" s="27"/>
      <c r="C16" s="27"/>
      <c r="D16" s="28"/>
      <c r="E16" s="37" t="s">
        <v>26</v>
      </c>
      <c r="F16" s="38"/>
      <c r="G16" s="35" t="s">
        <v>27</v>
      </c>
      <c r="H16" s="28"/>
    </row>
    <row r="17" spans="1:8" ht="21.75">
      <c r="A17" s="27">
        <v>17779000</v>
      </c>
      <c r="B17" s="27"/>
      <c r="C17" s="27">
        <f>SUM(A17:B17)</f>
        <v>17779000</v>
      </c>
      <c r="D17" s="28">
        <v>8491553.95</v>
      </c>
      <c r="E17" s="37" t="s">
        <v>28</v>
      </c>
      <c r="F17" s="38"/>
      <c r="G17" s="35" t="s">
        <v>29</v>
      </c>
      <c r="H17" s="28">
        <v>863330.59</v>
      </c>
    </row>
    <row r="18" spans="1:8" ht="21.75">
      <c r="A18" s="27">
        <v>11550000</v>
      </c>
      <c r="B18" s="27"/>
      <c r="C18" s="27">
        <f>SUM(A18:B18)</f>
        <v>11550000</v>
      </c>
      <c r="D18" s="28">
        <v>9960650</v>
      </c>
      <c r="E18" s="39" t="s">
        <v>30</v>
      </c>
      <c r="F18" s="38"/>
      <c r="G18" s="35" t="s">
        <v>31</v>
      </c>
      <c r="H18" s="28">
        <v>1261260</v>
      </c>
    </row>
    <row r="19" spans="1:8" ht="21.75">
      <c r="A19" s="40"/>
      <c r="B19" s="40"/>
      <c r="C19" s="41"/>
      <c r="D19" s="28">
        <v>1471290.76</v>
      </c>
      <c r="E19" s="37" t="s">
        <v>32</v>
      </c>
      <c r="F19" s="38"/>
      <c r="G19" s="35" t="s">
        <v>33</v>
      </c>
      <c r="H19" s="28">
        <v>1415946.51</v>
      </c>
    </row>
    <row r="20" spans="1:8" ht="21.75">
      <c r="A20" s="40"/>
      <c r="B20" s="40"/>
      <c r="C20" s="41"/>
      <c r="D20" s="28">
        <v>219700</v>
      </c>
      <c r="E20" s="37" t="s">
        <v>34</v>
      </c>
      <c r="F20" s="38"/>
      <c r="G20" s="35" t="s">
        <v>35</v>
      </c>
      <c r="H20" s="28">
        <v>1200</v>
      </c>
    </row>
    <row r="21" spans="1:8" ht="21.75">
      <c r="A21" s="40"/>
      <c r="B21" s="40"/>
      <c r="C21" s="41"/>
      <c r="D21" s="28">
        <v>0</v>
      </c>
      <c r="E21" s="37" t="s">
        <v>36</v>
      </c>
      <c r="F21" s="38"/>
      <c r="G21" s="35" t="s">
        <v>37</v>
      </c>
      <c r="H21" s="28"/>
    </row>
    <row r="22" spans="1:8" ht="21.75">
      <c r="A22" s="40"/>
      <c r="B22" s="40"/>
      <c r="C22" s="41"/>
      <c r="D22" s="28">
        <v>3700</v>
      </c>
      <c r="E22" s="39" t="s">
        <v>38</v>
      </c>
      <c r="F22" s="38"/>
      <c r="G22" s="35" t="s">
        <v>39</v>
      </c>
      <c r="H22" s="28">
        <v>0</v>
      </c>
    </row>
    <row r="23" spans="1:8" ht="21.75">
      <c r="A23" s="40"/>
      <c r="B23" s="42">
        <v>1112638</v>
      </c>
      <c r="C23" s="27">
        <v>1112638</v>
      </c>
      <c r="D23" s="28">
        <v>1112638</v>
      </c>
      <c r="E23" s="37" t="s">
        <v>40</v>
      </c>
      <c r="F23" s="38"/>
      <c r="G23" s="35" t="s">
        <v>41</v>
      </c>
      <c r="H23" s="28">
        <v>0</v>
      </c>
    </row>
    <row r="24" spans="1:8" ht="21.75">
      <c r="A24" s="40"/>
      <c r="B24" s="42">
        <v>392830.65</v>
      </c>
      <c r="C24" s="27">
        <v>392830.65</v>
      </c>
      <c r="D24" s="28">
        <v>392830.65</v>
      </c>
      <c r="E24" s="37" t="s">
        <v>42</v>
      </c>
      <c r="F24" s="38"/>
      <c r="G24" s="35" t="s">
        <v>43</v>
      </c>
      <c r="H24" s="28">
        <v>181540.65</v>
      </c>
    </row>
    <row r="25" spans="1:8" ht="21.75">
      <c r="A25" s="40"/>
      <c r="B25" s="42">
        <v>3872800</v>
      </c>
      <c r="C25" s="27">
        <v>3872800</v>
      </c>
      <c r="D25" s="28">
        <v>3872800</v>
      </c>
      <c r="E25" s="37" t="s">
        <v>44</v>
      </c>
      <c r="F25" s="38"/>
      <c r="G25" s="35" t="s">
        <v>45</v>
      </c>
      <c r="H25" s="28">
        <v>0</v>
      </c>
    </row>
    <row r="26" spans="1:8" ht="21.75">
      <c r="A26" s="40"/>
      <c r="B26" s="42">
        <v>1002400</v>
      </c>
      <c r="C26" s="27">
        <v>1002400</v>
      </c>
      <c r="D26" s="28">
        <v>1002400</v>
      </c>
      <c r="E26" s="37" t="s">
        <v>46</v>
      </c>
      <c r="F26" s="38"/>
      <c r="G26" s="35" t="s">
        <v>47</v>
      </c>
      <c r="H26" s="28">
        <v>143200</v>
      </c>
    </row>
    <row r="27" spans="1:8" ht="21.75">
      <c r="A27" s="40"/>
      <c r="B27" s="42">
        <v>12000</v>
      </c>
      <c r="C27" s="27">
        <v>12000</v>
      </c>
      <c r="D27" s="28">
        <v>12000</v>
      </c>
      <c r="E27" s="37" t="s">
        <v>48</v>
      </c>
      <c r="F27" s="38"/>
      <c r="G27" s="35" t="s">
        <v>49</v>
      </c>
      <c r="H27" s="28">
        <v>5000</v>
      </c>
    </row>
    <row r="28" spans="1:8" ht="21.75">
      <c r="A28" s="40"/>
      <c r="B28" s="42"/>
      <c r="C28" s="27"/>
      <c r="D28" s="28">
        <v>2400</v>
      </c>
      <c r="E28" s="39" t="s">
        <v>50</v>
      </c>
      <c r="F28" s="38"/>
      <c r="G28" s="35"/>
      <c r="H28" s="28">
        <v>0</v>
      </c>
    </row>
    <row r="29" spans="1:8" ht="21.75">
      <c r="A29" s="40"/>
      <c r="B29" s="42"/>
      <c r="C29" s="27"/>
      <c r="D29" s="28">
        <v>800</v>
      </c>
      <c r="E29" s="39" t="s">
        <v>50</v>
      </c>
      <c r="F29" s="38"/>
      <c r="G29" s="35"/>
      <c r="H29" s="28">
        <v>0</v>
      </c>
    </row>
    <row r="30" spans="1:8" ht="21.75">
      <c r="A30" s="40"/>
      <c r="B30" s="42"/>
      <c r="C30" s="27"/>
      <c r="D30" s="43">
        <v>2400</v>
      </c>
      <c r="E30" s="37" t="s">
        <v>51</v>
      </c>
      <c r="F30" s="38"/>
      <c r="G30" s="35"/>
      <c r="H30" s="43">
        <v>0</v>
      </c>
    </row>
    <row r="31" spans="1:8" ht="21.75">
      <c r="A31" s="44">
        <f>SUM(A11:A30)</f>
        <v>30000000</v>
      </c>
      <c r="B31" s="44">
        <f>SUM(B11:B30)</f>
        <v>6392668.65</v>
      </c>
      <c r="C31" s="44">
        <f>SUM(C11:C30)</f>
        <v>36392668.65</v>
      </c>
      <c r="D31" s="45">
        <f>SUM(D11:D30)</f>
        <v>27102691.169999998</v>
      </c>
      <c r="E31" s="46" t="s">
        <v>52</v>
      </c>
      <c r="F31" s="47"/>
      <c r="G31" s="48"/>
      <c r="H31" s="49">
        <f>SUM(H11:H30)</f>
        <v>3988952.94</v>
      </c>
    </row>
    <row r="32" spans="1:8" ht="21.75">
      <c r="A32" s="50"/>
      <c r="B32" s="50"/>
      <c r="C32" s="50"/>
      <c r="D32" s="51"/>
      <c r="E32" s="52"/>
      <c r="F32" s="52"/>
      <c r="G32" s="53"/>
      <c r="H32" s="51"/>
    </row>
    <row r="33" spans="1:8" ht="21.75">
      <c r="A33" s="50"/>
      <c r="B33" s="50"/>
      <c r="C33" s="50"/>
      <c r="D33" s="51"/>
      <c r="E33" s="52"/>
      <c r="F33" s="52"/>
      <c r="G33" s="53"/>
      <c r="H33" s="51"/>
    </row>
    <row r="34" spans="1:8" ht="22.5" thickBot="1">
      <c r="A34" s="54"/>
      <c r="B34" s="54"/>
      <c r="C34" s="54"/>
      <c r="D34" s="54"/>
      <c r="E34" s="54"/>
      <c r="F34" s="54"/>
      <c r="G34" s="54"/>
      <c r="H34" s="54"/>
    </row>
    <row r="35" spans="1:8" ht="22.5" thickTop="1">
      <c r="A35" s="7" t="s">
        <v>5</v>
      </c>
      <c r="B35" s="8"/>
      <c r="C35" s="8"/>
      <c r="D35" s="8"/>
      <c r="E35" s="9"/>
      <c r="F35" s="10"/>
      <c r="G35" s="11" t="s">
        <v>6</v>
      </c>
      <c r="H35" s="12" t="s">
        <v>7</v>
      </c>
    </row>
    <row r="36" spans="1:8" ht="21.75">
      <c r="A36" s="13" t="s">
        <v>8</v>
      </c>
      <c r="B36" s="14" t="s">
        <v>9</v>
      </c>
      <c r="C36" s="15" t="s">
        <v>10</v>
      </c>
      <c r="D36" s="16" t="s">
        <v>11</v>
      </c>
      <c r="E36" s="17" t="s">
        <v>12</v>
      </c>
      <c r="F36" s="17"/>
      <c r="G36" s="18"/>
      <c r="H36" s="19"/>
    </row>
    <row r="37" spans="1:8" ht="22.5" thickBot="1">
      <c r="A37" s="20" t="s">
        <v>13</v>
      </c>
      <c r="B37" s="21"/>
      <c r="C37" s="22"/>
      <c r="D37" s="23" t="s">
        <v>13</v>
      </c>
      <c r="E37" s="24"/>
      <c r="F37" s="24"/>
      <c r="G37" s="25"/>
      <c r="H37" s="26"/>
    </row>
    <row r="38" spans="1:8" ht="22.5" thickTop="1">
      <c r="A38" s="55"/>
      <c r="B38" s="55"/>
      <c r="C38" s="55"/>
      <c r="D38" s="32"/>
      <c r="E38" s="56" t="s">
        <v>53</v>
      </c>
      <c r="F38" s="30"/>
      <c r="G38" s="31"/>
      <c r="H38" s="32"/>
    </row>
    <row r="39" spans="1:8" ht="21.75">
      <c r="A39" s="57">
        <v>971300</v>
      </c>
      <c r="B39" s="58"/>
      <c r="C39" s="57">
        <v>971300</v>
      </c>
      <c r="D39" s="28">
        <v>336954</v>
      </c>
      <c r="E39" s="39" t="s">
        <v>54</v>
      </c>
      <c r="F39" s="38"/>
      <c r="G39" s="35" t="s">
        <v>55</v>
      </c>
      <c r="H39" s="28">
        <v>36928</v>
      </c>
    </row>
    <row r="40" spans="1:8" ht="21.75">
      <c r="A40" s="57">
        <v>2743920</v>
      </c>
      <c r="B40" s="58"/>
      <c r="C40" s="57">
        <v>2743920</v>
      </c>
      <c r="D40" s="28">
        <v>1597534</v>
      </c>
      <c r="E40" s="39" t="s">
        <v>56</v>
      </c>
      <c r="F40" s="38"/>
      <c r="G40" s="35" t="s">
        <v>57</v>
      </c>
      <c r="H40" s="28">
        <v>228660</v>
      </c>
    </row>
    <row r="41" spans="1:8" ht="21.75">
      <c r="A41" s="57">
        <v>7677480</v>
      </c>
      <c r="B41" s="58"/>
      <c r="C41" s="57">
        <f aca="true" t="shared" si="0" ref="C41:C49">SUM(A41:B41)</f>
        <v>7677480</v>
      </c>
      <c r="D41" s="28">
        <v>4054593</v>
      </c>
      <c r="E41" s="39" t="s">
        <v>58</v>
      </c>
      <c r="F41" s="38"/>
      <c r="G41" s="35" t="s">
        <v>59</v>
      </c>
      <c r="H41" s="28">
        <v>584568</v>
      </c>
    </row>
    <row r="42" spans="1:8" ht="21.75">
      <c r="A42" s="57">
        <v>1160000</v>
      </c>
      <c r="B42" s="58"/>
      <c r="C42" s="57">
        <f t="shared" si="0"/>
        <v>1160000</v>
      </c>
      <c r="D42" s="28">
        <v>63415</v>
      </c>
      <c r="E42" s="39" t="s">
        <v>60</v>
      </c>
      <c r="F42" s="38"/>
      <c r="G42" s="35" t="s">
        <v>61</v>
      </c>
      <c r="H42" s="28">
        <v>9100</v>
      </c>
    </row>
    <row r="43" spans="1:8" ht="21.75">
      <c r="A43" s="57">
        <v>5030980</v>
      </c>
      <c r="B43" s="58"/>
      <c r="C43" s="57">
        <f t="shared" si="0"/>
        <v>5030980</v>
      </c>
      <c r="D43" s="28">
        <v>856182.5</v>
      </c>
      <c r="E43" s="39" t="s">
        <v>62</v>
      </c>
      <c r="F43" s="38"/>
      <c r="G43" s="35" t="s">
        <v>63</v>
      </c>
      <c r="H43" s="28">
        <v>108912</v>
      </c>
    </row>
    <row r="44" spans="1:8" ht="21.75">
      <c r="A44" s="57">
        <v>3089820</v>
      </c>
      <c r="B44" s="58"/>
      <c r="C44" s="57">
        <f t="shared" si="0"/>
        <v>3089820</v>
      </c>
      <c r="D44" s="28">
        <v>749729.19</v>
      </c>
      <c r="E44" s="39" t="s">
        <v>64</v>
      </c>
      <c r="F44" s="38"/>
      <c r="G44" s="35" t="s">
        <v>65</v>
      </c>
      <c r="H44" s="28">
        <v>35701</v>
      </c>
    </row>
    <row r="45" spans="1:8" ht="21.75">
      <c r="A45" s="57">
        <v>444000</v>
      </c>
      <c r="B45" s="58"/>
      <c r="C45" s="57">
        <f t="shared" si="0"/>
        <v>444000</v>
      </c>
      <c r="D45" s="28">
        <v>156735.38</v>
      </c>
      <c r="E45" s="39" t="s">
        <v>66</v>
      </c>
      <c r="F45" s="38"/>
      <c r="G45" s="35" t="s">
        <v>67</v>
      </c>
      <c r="H45" s="28">
        <v>19945.12</v>
      </c>
    </row>
    <row r="46" spans="1:8" ht="21.75">
      <c r="A46" s="57">
        <v>602300</v>
      </c>
      <c r="B46" s="58"/>
      <c r="C46" s="57">
        <f t="shared" si="0"/>
        <v>602300</v>
      </c>
      <c r="D46" s="28">
        <v>124200</v>
      </c>
      <c r="E46" s="39" t="s">
        <v>68</v>
      </c>
      <c r="F46" s="38"/>
      <c r="G46" s="59">
        <v>541000</v>
      </c>
      <c r="H46" s="28">
        <v>40500</v>
      </c>
    </row>
    <row r="47" spans="1:8" ht="21.75">
      <c r="A47" s="57">
        <v>4568200</v>
      </c>
      <c r="B47" s="58"/>
      <c r="C47" s="57">
        <f t="shared" si="0"/>
        <v>4568200</v>
      </c>
      <c r="D47" s="28">
        <v>0</v>
      </c>
      <c r="E47" s="39" t="s">
        <v>69</v>
      </c>
      <c r="F47" s="38"/>
      <c r="G47" s="35" t="s">
        <v>70</v>
      </c>
      <c r="H47" s="28">
        <v>0</v>
      </c>
    </row>
    <row r="48" spans="1:8" ht="21.75">
      <c r="A48" s="57">
        <v>12000</v>
      </c>
      <c r="B48" s="58"/>
      <c r="C48" s="57">
        <f t="shared" si="0"/>
        <v>12000</v>
      </c>
      <c r="D48" s="28">
        <v>0</v>
      </c>
      <c r="E48" s="39" t="s">
        <v>71</v>
      </c>
      <c r="F48" s="38"/>
      <c r="G48" s="35" t="s">
        <v>72</v>
      </c>
      <c r="H48" s="28">
        <v>0</v>
      </c>
    </row>
    <row r="49" spans="1:8" ht="21.75">
      <c r="A49" s="57">
        <v>3700000</v>
      </c>
      <c r="B49" s="58"/>
      <c r="C49" s="57">
        <f t="shared" si="0"/>
        <v>3700000</v>
      </c>
      <c r="D49" s="28">
        <v>1750700</v>
      </c>
      <c r="E49" s="39" t="s">
        <v>73</v>
      </c>
      <c r="F49" s="38"/>
      <c r="G49" s="35" t="s">
        <v>74</v>
      </c>
      <c r="H49" s="28">
        <v>59500</v>
      </c>
    </row>
    <row r="50" spans="1:8" ht="21.75">
      <c r="A50" s="60"/>
      <c r="B50" s="61"/>
      <c r="C50" s="60"/>
      <c r="D50" s="28">
        <v>80000</v>
      </c>
      <c r="E50" s="39" t="s">
        <v>75</v>
      </c>
      <c r="F50" s="38"/>
      <c r="G50" s="35" t="s">
        <v>35</v>
      </c>
      <c r="H50" s="28">
        <v>80000</v>
      </c>
    </row>
    <row r="51" spans="1:8" ht="21.75">
      <c r="A51" s="60"/>
      <c r="B51" s="61"/>
      <c r="C51" s="60"/>
      <c r="D51" s="28">
        <v>149260</v>
      </c>
      <c r="E51" s="39" t="s">
        <v>76</v>
      </c>
      <c r="F51" s="38"/>
      <c r="G51" s="35" t="s">
        <v>37</v>
      </c>
      <c r="H51" s="28">
        <v>3600</v>
      </c>
    </row>
    <row r="52" spans="1:8" ht="21.75">
      <c r="A52" s="60"/>
      <c r="B52" s="61"/>
      <c r="C52" s="60"/>
      <c r="D52" s="28">
        <v>505200</v>
      </c>
      <c r="E52" s="39" t="s">
        <v>38</v>
      </c>
      <c r="F52" s="38"/>
      <c r="G52" s="35"/>
      <c r="H52" s="28">
        <v>0</v>
      </c>
    </row>
    <row r="53" spans="1:8" ht="21.75">
      <c r="A53" s="60"/>
      <c r="B53" s="61"/>
      <c r="C53" s="60"/>
      <c r="D53" s="28">
        <v>1067000</v>
      </c>
      <c r="E53" s="39" t="s">
        <v>77</v>
      </c>
      <c r="F53" s="38"/>
      <c r="G53" s="35"/>
      <c r="H53" s="28">
        <v>0</v>
      </c>
    </row>
    <row r="54" spans="1:8" ht="21.75">
      <c r="A54" s="60"/>
      <c r="B54" s="61"/>
      <c r="C54" s="60"/>
      <c r="D54" s="28">
        <v>633000</v>
      </c>
      <c r="E54" s="39" t="s">
        <v>78</v>
      </c>
      <c r="F54" s="38"/>
      <c r="G54" s="35" t="s">
        <v>79</v>
      </c>
      <c r="H54" s="28">
        <v>0</v>
      </c>
    </row>
    <row r="55" spans="1:8" ht="21.75">
      <c r="A55" s="60"/>
      <c r="B55" s="61"/>
      <c r="C55" s="60"/>
      <c r="D55" s="28">
        <v>1368137</v>
      </c>
      <c r="E55" s="39" t="s">
        <v>80</v>
      </c>
      <c r="F55" s="38"/>
      <c r="G55" s="35" t="s">
        <v>81</v>
      </c>
      <c r="H55" s="28">
        <v>671087</v>
      </c>
    </row>
    <row r="56" spans="1:8" ht="21.75">
      <c r="A56" s="60"/>
      <c r="B56" s="61"/>
      <c r="C56" s="60"/>
      <c r="D56" s="28">
        <v>343289.19</v>
      </c>
      <c r="E56" s="39" t="s">
        <v>82</v>
      </c>
      <c r="F56" s="38"/>
      <c r="G56" s="35" t="s">
        <v>33</v>
      </c>
      <c r="H56" s="28">
        <v>171571.04</v>
      </c>
    </row>
    <row r="57" spans="1:8" ht="21.75">
      <c r="A57" s="60"/>
      <c r="B57" s="61">
        <v>1049000</v>
      </c>
      <c r="C57" s="62">
        <f>SUM(B57)</f>
        <v>1049000</v>
      </c>
      <c r="D57" s="28">
        <v>1049000</v>
      </c>
      <c r="E57" s="37" t="s">
        <v>83</v>
      </c>
      <c r="F57" s="37"/>
      <c r="G57" s="35" t="s">
        <v>41</v>
      </c>
      <c r="H57" s="28">
        <v>0</v>
      </c>
    </row>
    <row r="58" spans="1:8" ht="21.75">
      <c r="A58" s="60"/>
      <c r="B58" s="61">
        <v>237600.65</v>
      </c>
      <c r="C58" s="60">
        <v>237600.65</v>
      </c>
      <c r="D58" s="28">
        <v>237600.65</v>
      </c>
      <c r="E58" s="37" t="s">
        <v>84</v>
      </c>
      <c r="F58" s="37"/>
      <c r="G58" s="35" t="s">
        <v>43</v>
      </c>
      <c r="H58" s="28">
        <v>63050.65</v>
      </c>
    </row>
    <row r="59" spans="1:8" ht="21.75">
      <c r="A59" s="60"/>
      <c r="B59" s="61">
        <v>2751300</v>
      </c>
      <c r="C59" s="61">
        <v>2751300</v>
      </c>
      <c r="D59" s="28">
        <v>2751300</v>
      </c>
      <c r="E59" s="37" t="s">
        <v>85</v>
      </c>
      <c r="F59" s="37"/>
      <c r="G59" s="35" t="s">
        <v>45</v>
      </c>
      <c r="H59" s="28">
        <v>498900</v>
      </c>
    </row>
    <row r="60" spans="1:8" ht="21.75">
      <c r="A60" s="60"/>
      <c r="B60" s="61">
        <v>617800</v>
      </c>
      <c r="C60" s="61">
        <v>617800</v>
      </c>
      <c r="D60" s="28">
        <v>617800</v>
      </c>
      <c r="E60" s="37" t="s">
        <v>86</v>
      </c>
      <c r="F60" s="37"/>
      <c r="G60" s="35" t="s">
        <v>47</v>
      </c>
      <c r="H60" s="28">
        <v>127200</v>
      </c>
    </row>
    <row r="61" spans="1:8" ht="21.75">
      <c r="A61" s="60"/>
      <c r="B61" s="61">
        <v>3500</v>
      </c>
      <c r="C61" s="61">
        <v>3500</v>
      </c>
      <c r="D61" s="28">
        <v>3500</v>
      </c>
      <c r="E61" s="37" t="s">
        <v>87</v>
      </c>
      <c r="F61" s="37"/>
      <c r="G61" s="35" t="s">
        <v>88</v>
      </c>
      <c r="H61" s="28">
        <v>0</v>
      </c>
    </row>
    <row r="62" spans="1:8" ht="21.75">
      <c r="A62" s="60"/>
      <c r="B62" s="61"/>
      <c r="C62" s="61"/>
      <c r="D62" s="28">
        <v>167100</v>
      </c>
      <c r="E62" s="37" t="s">
        <v>89</v>
      </c>
      <c r="F62" s="37"/>
      <c r="G62" s="63"/>
      <c r="H62" s="43">
        <v>0</v>
      </c>
    </row>
    <row r="63" spans="1:8" ht="21.75">
      <c r="A63" s="64">
        <f>SUM(A39:A62)</f>
        <v>30000000</v>
      </c>
      <c r="B63" s="64">
        <f>SUM(B39:B62)</f>
        <v>4659200.65</v>
      </c>
      <c r="C63" s="64">
        <f>SUM(C39:C62)</f>
        <v>34659200.65</v>
      </c>
      <c r="D63" s="64">
        <f>SUM(D39:D62)</f>
        <v>18662229.91</v>
      </c>
      <c r="E63" s="65"/>
      <c r="F63" s="65"/>
      <c r="G63" s="66"/>
      <c r="H63" s="64">
        <f>SUM(H39:H62)</f>
        <v>2739222.81</v>
      </c>
    </row>
    <row r="64" spans="1:8" ht="21.75">
      <c r="A64" s="50"/>
      <c r="B64" s="50"/>
      <c r="C64" s="50"/>
      <c r="D64" s="28">
        <f>D31-D63</f>
        <v>8440461.259999998</v>
      </c>
      <c r="E64" s="17" t="s">
        <v>90</v>
      </c>
      <c r="F64" s="17"/>
      <c r="G64" s="67"/>
      <c r="H64" s="36"/>
    </row>
    <row r="65" spans="1:8" ht="21.75">
      <c r="A65" s="50"/>
      <c r="B65" s="50"/>
      <c r="C65" s="50"/>
      <c r="D65" s="43"/>
      <c r="E65" s="17" t="s">
        <v>91</v>
      </c>
      <c r="F65" s="17"/>
      <c r="G65" s="67"/>
      <c r="H65" s="28">
        <f>H31-H63</f>
        <v>1249730.13</v>
      </c>
    </row>
    <row r="66" spans="1:8" ht="22.5" thickBot="1">
      <c r="A66" s="68"/>
      <c r="B66" s="68"/>
      <c r="C66" s="68"/>
      <c r="D66" s="69">
        <f>D9+D31-D63</f>
        <v>30538770.76</v>
      </c>
      <c r="E66" s="17" t="s">
        <v>92</v>
      </c>
      <c r="F66" s="17"/>
      <c r="G66" s="70"/>
      <c r="H66" s="69">
        <f>H9+H31-H63</f>
        <v>30538770.76</v>
      </c>
    </row>
    <row r="67" spans="1:8" ht="22.5" thickTop="1">
      <c r="A67" s="71" t="s">
        <v>93</v>
      </c>
      <c r="B67" s="71"/>
      <c r="C67" s="71"/>
      <c r="D67" s="71"/>
      <c r="E67" s="71"/>
      <c r="F67" s="71"/>
      <c r="G67" s="72"/>
      <c r="H67" s="71"/>
    </row>
    <row r="68" spans="1:8" ht="21.75">
      <c r="A68" s="71" t="s">
        <v>94</v>
      </c>
      <c r="B68" s="71"/>
      <c r="C68" s="71"/>
      <c r="D68" s="71"/>
      <c r="E68" s="71"/>
      <c r="F68" s="71"/>
      <c r="G68" s="72"/>
      <c r="H68" s="71"/>
    </row>
    <row r="69" spans="1:8" ht="21.75">
      <c r="A69" s="73" t="s">
        <v>95</v>
      </c>
      <c r="B69" s="73"/>
      <c r="C69" s="73"/>
      <c r="D69" s="73"/>
      <c r="E69" s="73"/>
      <c r="F69" s="73"/>
      <c r="G69" s="73"/>
      <c r="H69" s="73"/>
    </row>
    <row r="70" spans="1:8" ht="21.75">
      <c r="A70" s="73" t="s">
        <v>96</v>
      </c>
      <c r="B70" s="73"/>
      <c r="C70" s="73"/>
      <c r="D70" s="73"/>
      <c r="E70" s="73"/>
      <c r="F70" s="73"/>
      <c r="G70" s="73"/>
      <c r="H70" s="73"/>
    </row>
    <row r="71" spans="1:8" ht="21.75">
      <c r="A71" s="73" t="s">
        <v>97</v>
      </c>
      <c r="B71" s="73"/>
      <c r="C71" s="73"/>
      <c r="D71" s="73"/>
      <c r="E71" s="73"/>
      <c r="F71" s="73"/>
      <c r="G71" s="73"/>
      <c r="H71" s="73"/>
    </row>
    <row r="72" spans="1:8" ht="21.75">
      <c r="A72" s="74"/>
      <c r="B72" s="74"/>
      <c r="C72" s="74"/>
      <c r="D72" s="74"/>
      <c r="E72" s="74"/>
      <c r="F72" s="74"/>
      <c r="G72" s="74"/>
      <c r="H72" s="71"/>
    </row>
  </sheetData>
  <sheetProtection/>
  <mergeCells count="29">
    <mergeCell ref="A70:H70"/>
    <mergeCell ref="A71:H71"/>
    <mergeCell ref="A72:G72"/>
    <mergeCell ref="E37:F37"/>
    <mergeCell ref="E63:F63"/>
    <mergeCell ref="E64:F64"/>
    <mergeCell ref="E65:F65"/>
    <mergeCell ref="E66:F66"/>
    <mergeCell ref="A69:H69"/>
    <mergeCell ref="E8:F8"/>
    <mergeCell ref="E31:F31"/>
    <mergeCell ref="A34:H34"/>
    <mergeCell ref="A35:D35"/>
    <mergeCell ref="E35:F35"/>
    <mergeCell ref="G35:G37"/>
    <mergeCell ref="H35:H37"/>
    <mergeCell ref="B36:B37"/>
    <mergeCell ref="C36:C37"/>
    <mergeCell ref="E36:F36"/>
    <mergeCell ref="A1:H1"/>
    <mergeCell ref="A2:H2"/>
    <mergeCell ref="A4:H4"/>
    <mergeCell ref="A6:D6"/>
    <mergeCell ref="E6:F6"/>
    <mergeCell ref="G6:G8"/>
    <mergeCell ref="H6:H8"/>
    <mergeCell ref="B7:B8"/>
    <mergeCell ref="C7:C8"/>
    <mergeCell ref="E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3.140625" style="0" customWidth="1"/>
    <col min="2" max="2" width="12.421875" style="0" customWidth="1"/>
    <col min="6" max="6" width="14.140625" style="0" customWidth="1"/>
  </cols>
  <sheetData>
    <row r="1" spans="1:6" ht="24">
      <c r="A1" s="75"/>
      <c r="B1" s="75"/>
      <c r="C1" s="75"/>
      <c r="D1" s="75"/>
      <c r="E1" s="75"/>
      <c r="F1" s="75"/>
    </row>
    <row r="2" spans="1:6" ht="24">
      <c r="A2" s="76" t="s">
        <v>0</v>
      </c>
      <c r="B2" s="76"/>
      <c r="C2" s="76"/>
      <c r="D2" s="76"/>
      <c r="E2" s="76"/>
      <c r="F2" s="76"/>
    </row>
    <row r="3" spans="1:6" ht="24">
      <c r="A3" s="76" t="s">
        <v>1</v>
      </c>
      <c r="B3" s="76"/>
      <c r="C3" s="76"/>
      <c r="D3" s="76"/>
      <c r="E3" s="76"/>
      <c r="F3" s="76"/>
    </row>
    <row r="4" spans="1:6" ht="24">
      <c r="A4" s="2"/>
      <c r="B4" s="2"/>
      <c r="C4" s="2"/>
      <c r="D4" s="2"/>
      <c r="E4" s="6" t="s">
        <v>2</v>
      </c>
      <c r="F4" s="3"/>
    </row>
    <row r="5" spans="1:6" ht="30.75">
      <c r="A5" s="77" t="s">
        <v>98</v>
      </c>
      <c r="B5" s="77"/>
      <c r="C5" s="77"/>
      <c r="D5" s="77"/>
      <c r="E5" s="77"/>
      <c r="F5" s="77"/>
    </row>
    <row r="6" spans="1:6" ht="24.75" thickBot="1">
      <c r="A6" s="5"/>
      <c r="B6" s="5"/>
      <c r="C6" s="5"/>
      <c r="D6" s="6" t="s">
        <v>99</v>
      </c>
      <c r="E6" s="6"/>
      <c r="F6" s="5"/>
    </row>
    <row r="7" spans="1:6" ht="24.75" thickTop="1">
      <c r="A7" s="78" t="s">
        <v>5</v>
      </c>
      <c r="B7" s="79"/>
      <c r="C7" s="80"/>
      <c r="D7" s="81"/>
      <c r="E7" s="82"/>
      <c r="F7" s="83" t="s">
        <v>100</v>
      </c>
    </row>
    <row r="8" spans="1:6" ht="24">
      <c r="A8" s="84" t="s">
        <v>8</v>
      </c>
      <c r="B8" s="84" t="s">
        <v>11</v>
      </c>
      <c r="C8" s="85" t="s">
        <v>12</v>
      </c>
      <c r="D8" s="86"/>
      <c r="E8" s="87" t="s">
        <v>101</v>
      </c>
      <c r="F8" s="88" t="s">
        <v>11</v>
      </c>
    </row>
    <row r="9" spans="1:6" ht="24.75" thickBot="1">
      <c r="A9" s="89" t="s">
        <v>13</v>
      </c>
      <c r="B9" s="89" t="s">
        <v>13</v>
      </c>
      <c r="C9" s="90"/>
      <c r="D9" s="91"/>
      <c r="E9" s="92" t="s">
        <v>102</v>
      </c>
      <c r="F9" s="93" t="s">
        <v>13</v>
      </c>
    </row>
    <row r="10" spans="1:6" ht="24.75" thickTop="1">
      <c r="A10" s="94"/>
      <c r="B10" s="95">
        <v>22098309.5</v>
      </c>
      <c r="C10" s="96" t="s">
        <v>14</v>
      </c>
      <c r="D10" s="97"/>
      <c r="E10" s="82"/>
      <c r="F10" s="98">
        <v>26846187.83</v>
      </c>
    </row>
    <row r="11" spans="1:6" ht="24">
      <c r="A11" s="94"/>
      <c r="B11" s="99"/>
      <c r="C11" s="100" t="s">
        <v>103</v>
      </c>
      <c r="D11" s="101"/>
      <c r="E11" s="87"/>
      <c r="F11" s="98"/>
    </row>
    <row r="12" spans="1:6" ht="24">
      <c r="A12" s="99">
        <v>233000</v>
      </c>
      <c r="B12" s="99">
        <v>185231.76</v>
      </c>
      <c r="C12" s="102" t="s">
        <v>16</v>
      </c>
      <c r="D12" s="103"/>
      <c r="E12" s="87" t="s">
        <v>17</v>
      </c>
      <c r="F12" s="104">
        <v>55332.9</v>
      </c>
    </row>
    <row r="13" spans="1:6" ht="24">
      <c r="A13" s="99">
        <v>15500</v>
      </c>
      <c r="B13" s="99">
        <v>7038.8</v>
      </c>
      <c r="C13" s="102" t="s">
        <v>18</v>
      </c>
      <c r="D13" s="103"/>
      <c r="E13" s="87" t="s">
        <v>19</v>
      </c>
      <c r="F13" s="104">
        <v>1050</v>
      </c>
    </row>
    <row r="14" spans="1:6" ht="24">
      <c r="A14" s="99">
        <v>210000</v>
      </c>
      <c r="B14" s="99">
        <v>132187.06</v>
      </c>
      <c r="C14" s="102" t="s">
        <v>20</v>
      </c>
      <c r="D14" s="103"/>
      <c r="E14" s="87" t="s">
        <v>21</v>
      </c>
      <c r="F14" s="104">
        <v>44275.02</v>
      </c>
    </row>
    <row r="15" spans="1:6" ht="24">
      <c r="A15" s="99">
        <v>112000</v>
      </c>
      <c r="B15" s="99">
        <v>52195</v>
      </c>
      <c r="C15" s="102" t="s">
        <v>22</v>
      </c>
      <c r="D15" s="103"/>
      <c r="E15" s="87" t="s">
        <v>23</v>
      </c>
      <c r="F15" s="104">
        <v>9645</v>
      </c>
    </row>
    <row r="16" spans="1:6" ht="24">
      <c r="A16" s="99">
        <v>100500</v>
      </c>
      <c r="B16" s="99">
        <v>63400</v>
      </c>
      <c r="C16" s="102" t="s">
        <v>24</v>
      </c>
      <c r="D16" s="103"/>
      <c r="E16" s="87" t="s">
        <v>25</v>
      </c>
      <c r="F16" s="104">
        <v>13000</v>
      </c>
    </row>
    <row r="17" spans="1:6" ht="24">
      <c r="A17" s="99"/>
      <c r="B17" s="99"/>
      <c r="C17" s="102" t="s">
        <v>26</v>
      </c>
      <c r="D17" s="103"/>
      <c r="E17" s="87" t="s">
        <v>27</v>
      </c>
      <c r="F17" s="104"/>
    </row>
    <row r="18" spans="1:6" ht="24">
      <c r="A18" s="99">
        <v>17779000</v>
      </c>
      <c r="B18" s="99">
        <v>7628223.36</v>
      </c>
      <c r="C18" s="102" t="s">
        <v>28</v>
      </c>
      <c r="D18" s="103"/>
      <c r="E18" s="87" t="s">
        <v>29</v>
      </c>
      <c r="F18" s="104">
        <v>1787456.81</v>
      </c>
    </row>
    <row r="19" spans="1:6" ht="24">
      <c r="A19" s="105">
        <v>11550000</v>
      </c>
      <c r="B19" s="105">
        <v>8699390</v>
      </c>
      <c r="C19" s="102" t="s">
        <v>30</v>
      </c>
      <c r="D19" s="103"/>
      <c r="E19" s="87" t="s">
        <v>31</v>
      </c>
      <c r="F19" s="106">
        <v>2230999</v>
      </c>
    </row>
    <row r="20" spans="1:6" ht="24.75" thickBot="1">
      <c r="A20" s="107">
        <f>SUM(A11:A19)</f>
        <v>30000000</v>
      </c>
      <c r="B20" s="108">
        <f>SUM(B11:B19)</f>
        <v>16767665.98</v>
      </c>
      <c r="C20" s="109"/>
      <c r="D20" s="109"/>
      <c r="E20" s="87"/>
      <c r="F20" s="110">
        <f>SUM(F12:F19)</f>
        <v>4141758.73</v>
      </c>
    </row>
    <row r="21" spans="1:6" ht="24.75" thickTop="1">
      <c r="A21" s="111"/>
      <c r="B21" s="112">
        <v>55344.25</v>
      </c>
      <c r="C21" s="113" t="s">
        <v>32</v>
      </c>
      <c r="D21" s="103"/>
      <c r="E21" s="87" t="s">
        <v>33</v>
      </c>
      <c r="F21" s="104">
        <v>22110.14</v>
      </c>
    </row>
    <row r="22" spans="1:6" ht="24">
      <c r="A22" s="111"/>
      <c r="B22" s="104">
        <v>218500</v>
      </c>
      <c r="C22" s="113" t="s">
        <v>34</v>
      </c>
      <c r="D22" s="103"/>
      <c r="E22" s="87" t="s">
        <v>35</v>
      </c>
      <c r="F22" s="104">
        <v>66200</v>
      </c>
    </row>
    <row r="23" spans="1:6" ht="24">
      <c r="A23" s="111"/>
      <c r="B23" s="104">
        <v>0</v>
      </c>
      <c r="C23" s="113" t="s">
        <v>36</v>
      </c>
      <c r="D23" s="103"/>
      <c r="E23" s="87" t="s">
        <v>37</v>
      </c>
      <c r="F23" s="104">
        <v>0</v>
      </c>
    </row>
    <row r="24" spans="1:6" ht="24">
      <c r="A24" s="111"/>
      <c r="B24" s="104">
        <v>3700</v>
      </c>
      <c r="C24" s="113" t="s">
        <v>104</v>
      </c>
      <c r="D24" s="103"/>
      <c r="E24" s="87"/>
      <c r="F24" s="104">
        <v>0</v>
      </c>
    </row>
    <row r="25" spans="1:6" ht="24">
      <c r="A25" s="111"/>
      <c r="B25" s="104">
        <v>1112638</v>
      </c>
      <c r="C25" s="113" t="s">
        <v>105</v>
      </c>
      <c r="D25" s="103"/>
      <c r="E25" s="87" t="s">
        <v>106</v>
      </c>
      <c r="F25" s="104">
        <v>0</v>
      </c>
    </row>
    <row r="26" spans="1:6" ht="24">
      <c r="A26" s="111"/>
      <c r="B26" s="104">
        <v>211290</v>
      </c>
      <c r="C26" s="113" t="s">
        <v>42</v>
      </c>
      <c r="D26" s="103"/>
      <c r="E26" s="87" t="s">
        <v>41</v>
      </c>
      <c r="F26" s="104">
        <v>0</v>
      </c>
    </row>
    <row r="27" spans="1:6" ht="24">
      <c r="A27" s="111"/>
      <c r="B27" s="104">
        <v>3872800</v>
      </c>
      <c r="C27" s="113" t="s">
        <v>44</v>
      </c>
      <c r="D27" s="103"/>
      <c r="E27" s="87" t="s">
        <v>45</v>
      </c>
      <c r="F27" s="104">
        <v>1106000</v>
      </c>
    </row>
    <row r="28" spans="1:6" ht="24">
      <c r="A28" s="111"/>
      <c r="B28" s="104">
        <v>859200</v>
      </c>
      <c r="C28" s="113" t="s">
        <v>46</v>
      </c>
      <c r="D28" s="103"/>
      <c r="E28" s="87" t="s">
        <v>47</v>
      </c>
      <c r="F28" s="104">
        <v>286400</v>
      </c>
    </row>
    <row r="29" spans="1:6" ht="24">
      <c r="A29" s="111"/>
      <c r="B29" s="104">
        <v>7000</v>
      </c>
      <c r="C29" s="113" t="s">
        <v>107</v>
      </c>
      <c r="D29" s="103"/>
      <c r="E29" s="87" t="s">
        <v>88</v>
      </c>
      <c r="F29" s="104">
        <v>0</v>
      </c>
    </row>
    <row r="30" spans="1:6" ht="24">
      <c r="A30" s="111"/>
      <c r="B30" s="104">
        <v>2400</v>
      </c>
      <c r="C30" s="113" t="s">
        <v>108</v>
      </c>
      <c r="D30" s="103"/>
      <c r="E30" s="87"/>
      <c r="F30" s="104">
        <v>0</v>
      </c>
    </row>
    <row r="31" spans="1:6" ht="24">
      <c r="A31" s="111"/>
      <c r="B31" s="104">
        <v>800</v>
      </c>
      <c r="C31" s="113" t="s">
        <v>109</v>
      </c>
      <c r="D31" s="103"/>
      <c r="E31" s="87"/>
      <c r="F31" s="104">
        <v>0</v>
      </c>
    </row>
    <row r="32" spans="1:6" ht="24">
      <c r="A32" s="111"/>
      <c r="B32" s="104">
        <v>2400</v>
      </c>
      <c r="C32" s="113" t="s">
        <v>51</v>
      </c>
      <c r="D32" s="113"/>
      <c r="E32" s="87"/>
      <c r="F32" s="104">
        <v>2400</v>
      </c>
    </row>
    <row r="33" spans="1:6" ht="24">
      <c r="A33" s="111"/>
      <c r="B33" s="114">
        <f>SUM(B21:B32)</f>
        <v>6346072.25</v>
      </c>
      <c r="C33" s="3"/>
      <c r="D33" s="3"/>
      <c r="E33" s="87"/>
      <c r="F33" s="114">
        <f>SUM(F21:F32)</f>
        <v>1483110.14</v>
      </c>
    </row>
    <row r="34" spans="1:6" ht="24">
      <c r="A34" s="111"/>
      <c r="B34" s="115">
        <f>B20+B33</f>
        <v>23113738.23</v>
      </c>
      <c r="C34" s="86" t="s">
        <v>52</v>
      </c>
      <c r="D34" s="116"/>
      <c r="E34" s="117"/>
      <c r="F34" s="115">
        <f>F20+F33</f>
        <v>5624868.87</v>
      </c>
    </row>
  </sheetData>
  <sheetProtection/>
  <mergeCells count="9">
    <mergeCell ref="C8:D8"/>
    <mergeCell ref="C9:D9"/>
    <mergeCell ref="C34:D34"/>
    <mergeCell ref="A1:F1"/>
    <mergeCell ref="A2:F2"/>
    <mergeCell ref="A3:F3"/>
    <mergeCell ref="A5:F5"/>
    <mergeCell ref="A7:B7"/>
    <mergeCell ref="C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B56" sqref="B56"/>
    </sheetView>
  </sheetViews>
  <sheetFormatPr defaultColWidth="9.140625" defaultRowHeight="15"/>
  <cols>
    <col min="1" max="1" width="41.421875" style="0" bestFit="1" customWidth="1"/>
    <col min="3" max="4" width="11.8515625" style="0" customWidth="1"/>
  </cols>
  <sheetData>
    <row r="1" spans="1:4" ht="21.75">
      <c r="A1" s="118" t="s">
        <v>110</v>
      </c>
      <c r="B1" s="118"/>
      <c r="C1" s="118"/>
      <c r="D1" s="118"/>
    </row>
    <row r="2" spans="1:4" ht="21.75">
      <c r="A2" s="118" t="s">
        <v>111</v>
      </c>
      <c r="B2" s="118"/>
      <c r="C2" s="118"/>
      <c r="D2" s="118"/>
    </row>
    <row r="3" spans="1:4" ht="21.75">
      <c r="A3" s="119" t="s">
        <v>112</v>
      </c>
      <c r="B3" s="119"/>
      <c r="C3" s="119"/>
      <c r="D3" s="119"/>
    </row>
    <row r="4" spans="1:4" ht="14.25">
      <c r="A4" s="120" t="s">
        <v>12</v>
      </c>
      <c r="B4" s="121" t="s">
        <v>113</v>
      </c>
      <c r="C4" s="122" t="s">
        <v>114</v>
      </c>
      <c r="D4" s="122" t="s">
        <v>115</v>
      </c>
    </row>
    <row r="5" spans="1:4" ht="14.25">
      <c r="A5" s="123"/>
      <c r="B5" s="124"/>
      <c r="C5" s="125"/>
      <c r="D5" s="125"/>
    </row>
    <row r="6" spans="1:4" ht="21.75">
      <c r="A6" s="126" t="s">
        <v>116</v>
      </c>
      <c r="B6" s="127" t="s">
        <v>117</v>
      </c>
      <c r="C6" s="128">
        <v>0</v>
      </c>
      <c r="D6" s="129"/>
    </row>
    <row r="7" spans="1:4" ht="21.75">
      <c r="A7" s="130" t="s">
        <v>118</v>
      </c>
      <c r="B7" s="131" t="s">
        <v>119</v>
      </c>
      <c r="C7" s="132">
        <v>10088414.29</v>
      </c>
      <c r="D7" s="133"/>
    </row>
    <row r="8" spans="1:4" ht="21.75">
      <c r="A8" s="130" t="s">
        <v>120</v>
      </c>
      <c r="B8" s="131" t="s">
        <v>121</v>
      </c>
      <c r="C8" s="132">
        <v>1226606.6</v>
      </c>
      <c r="D8" s="133"/>
    </row>
    <row r="9" spans="1:4" ht="21.75">
      <c r="A9" s="130" t="s">
        <v>122</v>
      </c>
      <c r="B9" s="131" t="s">
        <v>123</v>
      </c>
      <c r="C9" s="132">
        <v>233098.08</v>
      </c>
      <c r="D9" s="134"/>
    </row>
    <row r="10" spans="1:4" ht="21.75">
      <c r="A10" s="130" t="s">
        <v>124</v>
      </c>
      <c r="B10" s="131" t="s">
        <v>125</v>
      </c>
      <c r="C10" s="132">
        <v>5917788.07</v>
      </c>
      <c r="D10" s="134"/>
    </row>
    <row r="11" spans="1:4" ht="21.75">
      <c r="A11" s="130" t="s">
        <v>126</v>
      </c>
      <c r="B11" s="131" t="s">
        <v>127</v>
      </c>
      <c r="C11" s="132">
        <v>13072863.72</v>
      </c>
      <c r="D11" s="134"/>
    </row>
    <row r="12" spans="1:4" ht="21.75">
      <c r="A12" s="130" t="s">
        <v>128</v>
      </c>
      <c r="B12" s="131" t="s">
        <v>129</v>
      </c>
      <c r="C12" s="132">
        <v>3600</v>
      </c>
      <c r="D12" s="134"/>
    </row>
    <row r="13" spans="1:4" ht="21.75">
      <c r="A13" s="130" t="s">
        <v>75</v>
      </c>
      <c r="B13" s="131" t="s">
        <v>130</v>
      </c>
      <c r="C13" s="132">
        <v>1057000</v>
      </c>
      <c r="D13" s="134"/>
    </row>
    <row r="14" spans="1:4" ht="21.75">
      <c r="A14" s="130" t="s">
        <v>38</v>
      </c>
      <c r="B14" s="131" t="s">
        <v>131</v>
      </c>
      <c r="C14" s="132">
        <v>0</v>
      </c>
      <c r="D14" s="134"/>
    </row>
    <row r="15" spans="1:4" ht="21.75">
      <c r="A15" s="130" t="s">
        <v>132</v>
      </c>
      <c r="B15" s="131" t="s">
        <v>133</v>
      </c>
      <c r="C15" s="135"/>
      <c r="D15" s="134">
        <v>17613</v>
      </c>
    </row>
    <row r="16" spans="1:4" ht="21.75">
      <c r="A16" s="130" t="s">
        <v>134</v>
      </c>
      <c r="B16" s="131" t="s">
        <v>135</v>
      </c>
      <c r="C16" s="135"/>
      <c r="D16" s="134">
        <v>2653337.11</v>
      </c>
    </row>
    <row r="17" spans="1:4" ht="21.75">
      <c r="A17" s="130" t="s">
        <v>136</v>
      </c>
      <c r="B17" s="131" t="s">
        <v>137</v>
      </c>
      <c r="C17" s="135"/>
      <c r="D17" s="134">
        <v>10160565.69</v>
      </c>
    </row>
    <row r="18" spans="1:4" ht="21.75">
      <c r="A18" s="130" t="s">
        <v>138</v>
      </c>
      <c r="B18" s="131" t="s">
        <v>139</v>
      </c>
      <c r="C18" s="135"/>
      <c r="D18" s="134">
        <v>8989258.27</v>
      </c>
    </row>
    <row r="19" spans="1:4" ht="21.75">
      <c r="A19" s="130" t="s">
        <v>140</v>
      </c>
      <c r="B19" s="131" t="s">
        <v>141</v>
      </c>
      <c r="C19" s="135"/>
      <c r="D19" s="134">
        <v>19009731.76</v>
      </c>
    </row>
    <row r="20" spans="1:4" ht="21.75">
      <c r="A20" s="130" t="s">
        <v>142</v>
      </c>
      <c r="B20" s="131" t="s">
        <v>106</v>
      </c>
      <c r="C20" s="135"/>
      <c r="D20" s="134">
        <v>63638</v>
      </c>
    </row>
    <row r="21" spans="1:4" ht="21.75">
      <c r="A21" s="136" t="s">
        <v>42</v>
      </c>
      <c r="B21" s="131" t="s">
        <v>41</v>
      </c>
      <c r="C21" s="135"/>
      <c r="D21" s="134">
        <v>125230</v>
      </c>
    </row>
    <row r="22" spans="1:4" ht="21.75">
      <c r="A22" s="136" t="s">
        <v>44</v>
      </c>
      <c r="B22" s="131" t="s">
        <v>43</v>
      </c>
      <c r="C22" s="135"/>
      <c r="D22" s="134">
        <v>313600</v>
      </c>
    </row>
    <row r="23" spans="1:4" ht="21.75">
      <c r="A23" s="136" t="s">
        <v>46</v>
      </c>
      <c r="B23" s="131" t="s">
        <v>45</v>
      </c>
      <c r="C23" s="132"/>
      <c r="D23" s="134">
        <v>91200</v>
      </c>
    </row>
    <row r="24" spans="1:4" ht="21.75">
      <c r="A24" s="130" t="s">
        <v>143</v>
      </c>
      <c r="B24" s="131" t="s">
        <v>47</v>
      </c>
      <c r="C24" s="137"/>
      <c r="D24" s="133">
        <v>8500</v>
      </c>
    </row>
    <row r="25" spans="1:4" ht="21.75">
      <c r="A25" s="130" t="s">
        <v>54</v>
      </c>
      <c r="B25" s="138" t="s">
        <v>55</v>
      </c>
      <c r="C25" s="137">
        <v>336954</v>
      </c>
      <c r="D25" s="133"/>
    </row>
    <row r="26" spans="1:4" ht="21.75">
      <c r="A26" s="136" t="s">
        <v>56</v>
      </c>
      <c r="B26" s="131" t="s">
        <v>57</v>
      </c>
      <c r="C26" s="137">
        <v>1597534</v>
      </c>
      <c r="D26" s="134"/>
    </row>
    <row r="27" spans="1:4" ht="21.75">
      <c r="A27" s="136" t="s">
        <v>58</v>
      </c>
      <c r="B27" s="131" t="s">
        <v>59</v>
      </c>
      <c r="C27" s="132">
        <v>4054593</v>
      </c>
      <c r="D27" s="134"/>
    </row>
    <row r="28" spans="1:4" ht="21.75">
      <c r="A28" s="136" t="s">
        <v>60</v>
      </c>
      <c r="B28" s="131" t="s">
        <v>61</v>
      </c>
      <c r="C28" s="132">
        <v>63415</v>
      </c>
      <c r="D28" s="134"/>
    </row>
    <row r="29" spans="1:4" ht="21.75">
      <c r="A29" s="136" t="s">
        <v>62</v>
      </c>
      <c r="B29" s="131" t="s">
        <v>63</v>
      </c>
      <c r="C29" s="132">
        <v>999442.5</v>
      </c>
      <c r="D29" s="134"/>
    </row>
    <row r="30" spans="1:4" ht="21.75">
      <c r="A30" s="136" t="s">
        <v>64</v>
      </c>
      <c r="B30" s="131" t="s">
        <v>65</v>
      </c>
      <c r="C30" s="132">
        <v>749729.19</v>
      </c>
      <c r="D30" s="134"/>
    </row>
    <row r="31" spans="1:4" ht="21.75">
      <c r="A31" s="136" t="s">
        <v>66</v>
      </c>
      <c r="B31" s="131" t="s">
        <v>67</v>
      </c>
      <c r="C31" s="132">
        <v>156735.38</v>
      </c>
      <c r="D31" s="134"/>
    </row>
    <row r="32" spans="1:4" ht="21.75">
      <c r="A32" s="136" t="s">
        <v>68</v>
      </c>
      <c r="B32" s="131" t="s">
        <v>144</v>
      </c>
      <c r="C32" s="132">
        <v>124200</v>
      </c>
      <c r="D32" s="134"/>
    </row>
    <row r="33" spans="1:4" ht="21.75">
      <c r="A33" s="136" t="s">
        <v>69</v>
      </c>
      <c r="B33" s="131" t="s">
        <v>70</v>
      </c>
      <c r="C33" s="132">
        <v>0</v>
      </c>
      <c r="D33" s="134"/>
    </row>
    <row r="34" spans="1:4" ht="21.75">
      <c r="A34" s="136" t="s">
        <v>71</v>
      </c>
      <c r="B34" s="139" t="s">
        <v>145</v>
      </c>
      <c r="C34" s="140">
        <v>0</v>
      </c>
      <c r="D34" s="134"/>
    </row>
    <row r="35" spans="1:4" ht="21.75">
      <c r="A35" s="141" t="s">
        <v>73</v>
      </c>
      <c r="B35" s="142" t="s">
        <v>74</v>
      </c>
      <c r="C35" s="134">
        <v>1750700</v>
      </c>
      <c r="D35" s="134"/>
    </row>
    <row r="36" spans="1:4" ht="22.5" thickBot="1">
      <c r="A36" s="143"/>
      <c r="B36" s="144"/>
      <c r="C36" s="145">
        <f>SUM(C5:C35)</f>
        <v>41432673.83</v>
      </c>
      <c r="D36" s="145">
        <f>SUM(D5:D35)</f>
        <v>41432673.83</v>
      </c>
    </row>
    <row r="37" spans="1:4" ht="22.5" thickTop="1">
      <c r="A37" s="71" t="s">
        <v>93</v>
      </c>
      <c r="B37" s="146"/>
      <c r="C37" s="147"/>
      <c r="D37" s="147"/>
    </row>
    <row r="38" spans="1:4" ht="21.75">
      <c r="A38" s="71" t="s">
        <v>94</v>
      </c>
      <c r="B38" s="146"/>
      <c r="C38" s="72"/>
      <c r="D38" s="72"/>
    </row>
    <row r="39" spans="1:4" ht="21.75">
      <c r="A39" s="73" t="s">
        <v>146</v>
      </c>
      <c r="B39" s="73"/>
      <c r="C39" s="73"/>
      <c r="D39" s="73"/>
    </row>
    <row r="40" spans="1:4" ht="21.75">
      <c r="A40" s="74" t="s">
        <v>147</v>
      </c>
      <c r="B40" s="74"/>
      <c r="C40" s="74"/>
      <c r="D40" s="74"/>
    </row>
    <row r="41" spans="1:4" ht="21.75">
      <c r="A41" s="74" t="s">
        <v>148</v>
      </c>
      <c r="B41" s="74"/>
      <c r="C41" s="74"/>
      <c r="D41" s="74"/>
    </row>
    <row r="42" spans="1:4" ht="21.75">
      <c r="A42" s="74"/>
      <c r="B42" s="74"/>
      <c r="C42" s="146"/>
      <c r="D42" s="146"/>
    </row>
    <row r="43" spans="1:4" ht="21.75">
      <c r="A43" s="74" t="s">
        <v>149</v>
      </c>
      <c r="B43" s="74"/>
      <c r="C43" s="74"/>
      <c r="D43" s="74"/>
    </row>
    <row r="44" spans="1:4" ht="21.75">
      <c r="A44" s="74" t="s">
        <v>150</v>
      </c>
      <c r="B44" s="74"/>
      <c r="C44" s="74"/>
      <c r="D44" s="74"/>
    </row>
    <row r="45" spans="1:4" ht="21.75">
      <c r="A45" s="74" t="s">
        <v>151</v>
      </c>
      <c r="B45" s="74"/>
      <c r="C45" s="74"/>
      <c r="D45" s="74"/>
    </row>
  </sheetData>
  <sheetProtection/>
  <mergeCells count="14">
    <mergeCell ref="A45:D45"/>
    <mergeCell ref="A39:D39"/>
    <mergeCell ref="A40:D40"/>
    <mergeCell ref="A41:D41"/>
    <mergeCell ref="A42:B42"/>
    <mergeCell ref="A43:D43"/>
    <mergeCell ref="A44:D44"/>
    <mergeCell ref="A1:D1"/>
    <mergeCell ref="A2:D2"/>
    <mergeCell ref="A3:D3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3">
      <selection activeCell="H20" sqref="H20"/>
    </sheetView>
  </sheetViews>
  <sheetFormatPr defaultColWidth="9.140625" defaultRowHeight="15"/>
  <cols>
    <col min="1" max="1" width="12.7109375" style="0" customWidth="1"/>
    <col min="2" max="2" width="9.140625" style="0" customWidth="1"/>
    <col min="3" max="3" width="11.57421875" style="0" customWidth="1"/>
    <col min="4" max="4" width="14.28125" style="0" customWidth="1"/>
  </cols>
  <sheetData>
    <row r="1" spans="1:4" ht="21.75">
      <c r="A1" s="74" t="s">
        <v>152</v>
      </c>
      <c r="B1" s="74"/>
      <c r="C1" s="74"/>
      <c r="D1" s="74"/>
    </row>
    <row r="2" spans="1:4" ht="21.75">
      <c r="A2" s="118" t="s">
        <v>153</v>
      </c>
      <c r="B2" s="118"/>
      <c r="C2" s="118"/>
      <c r="D2" s="118"/>
    </row>
    <row r="3" spans="1:4" ht="21.75">
      <c r="A3" s="119" t="s">
        <v>154</v>
      </c>
      <c r="B3" s="119"/>
      <c r="C3" s="119"/>
      <c r="D3" s="119"/>
    </row>
    <row r="4" spans="1:4" ht="21.75">
      <c r="A4" s="148" t="s">
        <v>12</v>
      </c>
      <c r="B4" s="148" t="s">
        <v>113</v>
      </c>
      <c r="C4" s="149" t="s">
        <v>8</v>
      </c>
      <c r="D4" s="148" t="s">
        <v>155</v>
      </c>
    </row>
    <row r="5" spans="1:4" ht="21.75">
      <c r="A5" s="150" t="s">
        <v>156</v>
      </c>
      <c r="B5" s="148">
        <v>410000</v>
      </c>
      <c r="C5" s="149">
        <v>671000</v>
      </c>
      <c r="D5" s="149">
        <f>SUM(D6+D10+D16+D18+D20)</f>
        <v>557527.8099999999</v>
      </c>
    </row>
    <row r="6" spans="1:4" ht="21.75">
      <c r="A6" s="151" t="s">
        <v>157</v>
      </c>
      <c r="B6" s="152">
        <v>411000</v>
      </c>
      <c r="C6" s="153">
        <f>SUM(C7:C9)</f>
        <v>233000</v>
      </c>
      <c r="D6" s="153">
        <f>SUM(D7:D9)</f>
        <v>212546.76</v>
      </c>
    </row>
    <row r="7" spans="1:4" ht="21.75">
      <c r="A7" s="154" t="s">
        <v>158</v>
      </c>
      <c r="B7" s="155">
        <v>411001</v>
      </c>
      <c r="C7" s="156">
        <v>100000</v>
      </c>
      <c r="D7" s="157">
        <f>121281+825+624+165+289+198</f>
        <v>123382</v>
      </c>
    </row>
    <row r="8" spans="1:4" ht="21.75">
      <c r="A8" s="60" t="s">
        <v>159</v>
      </c>
      <c r="B8" s="158">
        <v>411002</v>
      </c>
      <c r="C8" s="159">
        <v>130000</v>
      </c>
      <c r="D8" s="61">
        <f>61630.76+692.78+690.9+649.54+4217.78+385.4+662.7+261.32+406.08+2285.14+598.78+1123.3+936.24+3415.96+285.76+2013.48+3333.24+3045.6</f>
        <v>86634.76000000002</v>
      </c>
    </row>
    <row r="9" spans="1:4" ht="21.75">
      <c r="A9" s="160" t="s">
        <v>160</v>
      </c>
      <c r="B9" s="161">
        <v>411003</v>
      </c>
      <c r="C9" s="162">
        <v>3000</v>
      </c>
      <c r="D9" s="163">
        <f>2320+210</f>
        <v>2530</v>
      </c>
    </row>
    <row r="10" spans="1:4" ht="21.75">
      <c r="A10" s="151" t="s">
        <v>161</v>
      </c>
      <c r="B10" s="152">
        <v>412000</v>
      </c>
      <c r="C10" s="153">
        <f>SUM(C11:C15)</f>
        <v>15500</v>
      </c>
      <c r="D10" s="153">
        <f>SUM(D11:D15)</f>
        <v>7188.8</v>
      </c>
    </row>
    <row r="11" spans="1:4" ht="21.75">
      <c r="A11" s="60" t="s">
        <v>162</v>
      </c>
      <c r="B11" s="158">
        <v>412128</v>
      </c>
      <c r="C11" s="159">
        <v>500</v>
      </c>
      <c r="D11" s="61">
        <f>100+50</f>
        <v>150</v>
      </c>
    </row>
    <row r="12" spans="1:4" ht="21.75">
      <c r="A12" s="60" t="s">
        <v>163</v>
      </c>
      <c r="B12" s="158">
        <v>412199</v>
      </c>
      <c r="C12" s="159">
        <v>0</v>
      </c>
      <c r="D12" s="61">
        <v>500</v>
      </c>
    </row>
    <row r="13" spans="1:4" ht="21.75">
      <c r="A13" s="60" t="s">
        <v>164</v>
      </c>
      <c r="B13" s="158">
        <v>412210</v>
      </c>
      <c r="C13" s="159">
        <v>10000</v>
      </c>
      <c r="D13" s="61">
        <v>0</v>
      </c>
    </row>
    <row r="14" spans="1:4" ht="21.75">
      <c r="A14" s="60" t="s">
        <v>165</v>
      </c>
      <c r="B14" s="158">
        <v>412211</v>
      </c>
      <c r="C14" s="159">
        <v>0</v>
      </c>
      <c r="D14" s="61">
        <v>38.8</v>
      </c>
    </row>
    <row r="15" spans="1:4" ht="21.75">
      <c r="A15" s="60" t="s">
        <v>166</v>
      </c>
      <c r="B15" s="158">
        <v>412303</v>
      </c>
      <c r="C15" s="159">
        <v>5000</v>
      </c>
      <c r="D15" s="61">
        <f>6400+100</f>
        <v>6500</v>
      </c>
    </row>
    <row r="16" spans="1:4" ht="21.75">
      <c r="A16" s="151" t="s">
        <v>167</v>
      </c>
      <c r="B16" s="152">
        <v>413000</v>
      </c>
      <c r="C16" s="153">
        <f>SUM(C17)</f>
        <v>210000</v>
      </c>
      <c r="D16" s="153">
        <f>SUM(D17)</f>
        <v>141287.24999999997</v>
      </c>
    </row>
    <row r="17" spans="1:4" ht="21.75">
      <c r="A17" s="164" t="s">
        <v>168</v>
      </c>
      <c r="B17" s="165">
        <v>413003</v>
      </c>
      <c r="C17" s="166">
        <v>210000</v>
      </c>
      <c r="D17" s="167">
        <f>132187.06+3662.08+5438.11</f>
        <v>141287.24999999997</v>
      </c>
    </row>
    <row r="18" spans="1:4" ht="21.75">
      <c r="A18" s="151" t="s">
        <v>169</v>
      </c>
      <c r="B18" s="152">
        <v>414000</v>
      </c>
      <c r="C18" s="153">
        <f>C19</f>
        <v>112000</v>
      </c>
      <c r="D18" s="153">
        <f>D19</f>
        <v>63105</v>
      </c>
    </row>
    <row r="19" spans="1:4" ht="21.75">
      <c r="A19" s="164" t="s">
        <v>170</v>
      </c>
      <c r="B19" s="165">
        <v>414001</v>
      </c>
      <c r="C19" s="167">
        <v>112000</v>
      </c>
      <c r="D19" s="157">
        <f>52195+10910</f>
        <v>63105</v>
      </c>
    </row>
    <row r="20" spans="1:4" ht="21.75">
      <c r="A20" s="151" t="s">
        <v>171</v>
      </c>
      <c r="B20" s="152">
        <v>415000</v>
      </c>
      <c r="C20" s="153">
        <f>SUM(C21:C22)</f>
        <v>100500</v>
      </c>
      <c r="D20" s="168">
        <f>SUM(D21:D22)</f>
        <v>133400</v>
      </c>
    </row>
    <row r="21" spans="1:4" ht="21.75">
      <c r="A21" s="154" t="s">
        <v>172</v>
      </c>
      <c r="B21" s="155">
        <v>415004</v>
      </c>
      <c r="C21" s="169">
        <v>100000</v>
      </c>
      <c r="D21" s="157">
        <f>46600+10500+7000+52500</f>
        <v>116600</v>
      </c>
    </row>
    <row r="22" spans="1:4" ht="21.75">
      <c r="A22" s="160" t="s">
        <v>173</v>
      </c>
      <c r="B22" s="161">
        <v>415999</v>
      </c>
      <c r="C22" s="170">
        <v>500</v>
      </c>
      <c r="D22" s="163">
        <v>16800</v>
      </c>
    </row>
    <row r="23" spans="1:4" ht="21.75">
      <c r="A23" s="171" t="s">
        <v>174</v>
      </c>
      <c r="B23" s="172">
        <v>420000</v>
      </c>
      <c r="C23" s="173">
        <f>C24</f>
        <v>17779000</v>
      </c>
      <c r="D23" s="173">
        <f>SUM(D24)</f>
        <v>8491553.95</v>
      </c>
    </row>
    <row r="24" spans="1:4" ht="21.75">
      <c r="A24" s="151" t="s">
        <v>175</v>
      </c>
      <c r="B24" s="152">
        <v>421000</v>
      </c>
      <c r="C24" s="153">
        <f>SUM(C25:C33)</f>
        <v>17779000</v>
      </c>
      <c r="D24" s="153">
        <f>SUM(D25:D33)</f>
        <v>8491553.95</v>
      </c>
    </row>
    <row r="25" spans="1:4" ht="21.75">
      <c r="A25" s="154" t="s">
        <v>176</v>
      </c>
      <c r="B25" s="155">
        <v>421001</v>
      </c>
      <c r="C25" s="156">
        <v>100000</v>
      </c>
      <c r="D25" s="157">
        <v>0</v>
      </c>
    </row>
    <row r="26" spans="1:4" ht="21.75">
      <c r="A26" s="60" t="s">
        <v>177</v>
      </c>
      <c r="B26" s="158">
        <v>421002</v>
      </c>
      <c r="C26" s="159">
        <v>10700000</v>
      </c>
      <c r="D26" s="61">
        <f>3745259.46+734641.42</f>
        <v>4479900.88</v>
      </c>
    </row>
    <row r="27" spans="1:4" ht="21.75">
      <c r="A27" s="60" t="s">
        <v>178</v>
      </c>
      <c r="B27" s="158">
        <v>421004</v>
      </c>
      <c r="C27" s="159">
        <v>2700000</v>
      </c>
      <c r="D27" s="61">
        <v>1420604.19</v>
      </c>
    </row>
    <row r="28" spans="1:4" ht="21.75">
      <c r="A28" s="60" t="s">
        <v>179</v>
      </c>
      <c r="B28" s="158">
        <v>421005</v>
      </c>
      <c r="C28" s="159">
        <v>55000</v>
      </c>
      <c r="D28" s="61">
        <v>26760.32</v>
      </c>
    </row>
    <row r="29" spans="1:4" ht="21.75">
      <c r="A29" s="60" t="s">
        <v>180</v>
      </c>
      <c r="B29" s="158">
        <v>421006</v>
      </c>
      <c r="C29" s="159">
        <v>1250000</v>
      </c>
      <c r="D29" s="61">
        <v>836788.67</v>
      </c>
    </row>
    <row r="30" spans="1:4" ht="21.75">
      <c r="A30" s="60" t="s">
        <v>181</v>
      </c>
      <c r="B30" s="158">
        <v>421007</v>
      </c>
      <c r="C30" s="159">
        <v>2730000</v>
      </c>
      <c r="D30" s="61">
        <v>1248385.67</v>
      </c>
    </row>
    <row r="31" spans="1:4" ht="21.75">
      <c r="A31" s="60" t="s">
        <v>182</v>
      </c>
      <c r="B31" s="158">
        <v>421012</v>
      </c>
      <c r="C31" s="159">
        <v>44000</v>
      </c>
      <c r="D31" s="61">
        <f>14503.62+17544.17</f>
        <v>32047.79</v>
      </c>
    </row>
    <row r="32" spans="1:4" ht="21.75">
      <c r="A32" s="60" t="s">
        <v>183</v>
      </c>
      <c r="B32" s="158">
        <v>421013</v>
      </c>
      <c r="C32" s="159">
        <v>100000</v>
      </c>
      <c r="D32" s="61">
        <v>46105.43</v>
      </c>
    </row>
    <row r="33" spans="1:4" ht="21.75">
      <c r="A33" s="160" t="s">
        <v>184</v>
      </c>
      <c r="B33" s="161">
        <v>421015</v>
      </c>
      <c r="C33" s="162">
        <v>100000</v>
      </c>
      <c r="D33" s="163">
        <f>289816+12350+98795</f>
        <v>400961</v>
      </c>
    </row>
    <row r="34" spans="1:4" ht="21.75">
      <c r="A34" s="174" t="s">
        <v>185</v>
      </c>
      <c r="B34" s="148">
        <v>430000</v>
      </c>
      <c r="C34" s="153">
        <f>C35</f>
        <v>11550000</v>
      </c>
      <c r="D34" s="153">
        <f>D35</f>
        <v>9960650</v>
      </c>
    </row>
    <row r="35" spans="1:4" ht="21.75">
      <c r="A35" s="174" t="s">
        <v>186</v>
      </c>
      <c r="B35" s="152">
        <v>431002</v>
      </c>
      <c r="C35" s="175">
        <v>11550000</v>
      </c>
      <c r="D35" s="153">
        <f>8699390+389060+872200</f>
        <v>9960650</v>
      </c>
    </row>
    <row r="36" spans="1:4" ht="22.5" thickBot="1">
      <c r="A36" s="176" t="s">
        <v>187</v>
      </c>
      <c r="B36" s="174"/>
      <c r="C36" s="177">
        <f>SUM(C5+C23+C34)</f>
        <v>30000000</v>
      </c>
      <c r="D36" s="177">
        <f>D5+D24+D34</f>
        <v>19009731.759999998</v>
      </c>
    </row>
    <row r="37" spans="1:4" ht="22.5" thickTop="1">
      <c r="A37" s="151" t="s">
        <v>188</v>
      </c>
      <c r="B37" s="152">
        <v>440000</v>
      </c>
      <c r="C37" s="153">
        <f>SUM(C38)</f>
        <v>0</v>
      </c>
      <c r="D37" s="153">
        <f>SUM(D38)</f>
        <v>1112638</v>
      </c>
    </row>
    <row r="38" spans="1:4" ht="21.75">
      <c r="A38" s="164" t="s">
        <v>189</v>
      </c>
      <c r="B38" s="165">
        <v>441000</v>
      </c>
      <c r="C38" s="166">
        <v>0</v>
      </c>
      <c r="D38" s="167">
        <v>1112638</v>
      </c>
    </row>
    <row r="39" spans="1:4" ht="22.5" thickBot="1">
      <c r="A39" s="176" t="s">
        <v>187</v>
      </c>
      <c r="B39" s="164"/>
      <c r="C39" s="177">
        <f>C5+C24+C37</f>
        <v>18450000</v>
      </c>
      <c r="D39" s="177">
        <f>D36+D37</f>
        <v>20122369.759999998</v>
      </c>
    </row>
    <row r="40" spans="1:4" ht="22.5" thickTop="1">
      <c r="A40" s="37"/>
      <c r="B40" s="37"/>
      <c r="C40" s="178"/>
      <c r="D40" s="178"/>
    </row>
    <row r="41" spans="1:4" ht="21.75">
      <c r="A41" s="37"/>
      <c r="B41" s="37"/>
      <c r="C41" s="179" t="s">
        <v>190</v>
      </c>
      <c r="D41" s="179"/>
    </row>
    <row r="42" spans="1:4" ht="21.75">
      <c r="A42" s="179"/>
      <c r="B42" s="74" t="s">
        <v>191</v>
      </c>
      <c r="C42" s="74"/>
      <c r="D42" s="74"/>
    </row>
    <row r="43" spans="1:4" ht="21.75">
      <c r="A43" s="180" t="s">
        <v>192</v>
      </c>
      <c r="B43" s="74" t="s">
        <v>193</v>
      </c>
      <c r="C43" s="74"/>
      <c r="D43" s="74"/>
    </row>
    <row r="44" spans="1:4" ht="21.75">
      <c r="A44" s="146"/>
      <c r="B44" s="71"/>
      <c r="C44" s="71"/>
      <c r="D44" s="71"/>
    </row>
    <row r="45" spans="1:4" ht="21.75">
      <c r="A45" s="180" t="s">
        <v>194</v>
      </c>
      <c r="B45" s="71"/>
      <c r="C45" s="74" t="s">
        <v>195</v>
      </c>
      <c r="D45" s="74"/>
    </row>
    <row r="46" spans="1:4" ht="21.75">
      <c r="A46" s="180" t="s">
        <v>196</v>
      </c>
      <c r="B46" s="180"/>
      <c r="C46" s="179" t="s">
        <v>197</v>
      </c>
      <c r="D46" s="179"/>
    </row>
  </sheetData>
  <sheetProtection/>
  <mergeCells count="6">
    <mergeCell ref="A1:D1"/>
    <mergeCell ref="A2:D2"/>
    <mergeCell ref="A3:D3"/>
    <mergeCell ref="B42:D42"/>
    <mergeCell ref="B43:D43"/>
    <mergeCell ref="C45:D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2.00390625" style="0" customWidth="1"/>
    <col min="2" max="2" width="10.00390625" style="0" customWidth="1"/>
    <col min="3" max="3" width="10.421875" style="0" customWidth="1"/>
    <col min="4" max="4" width="9.8515625" style="0" customWidth="1"/>
    <col min="5" max="5" width="10.140625" style="0" customWidth="1"/>
    <col min="6" max="6" width="10.00390625" style="0" customWidth="1"/>
  </cols>
  <sheetData>
    <row r="1" spans="1:6" ht="24">
      <c r="A1" s="181" t="s">
        <v>201</v>
      </c>
      <c r="B1" s="181"/>
      <c r="C1" s="181"/>
      <c r="D1" s="181"/>
      <c r="E1" s="181"/>
      <c r="F1" s="181"/>
    </row>
    <row r="2" spans="1:6" ht="24">
      <c r="A2" s="181" t="s">
        <v>202</v>
      </c>
      <c r="B2" s="181"/>
      <c r="C2" s="181"/>
      <c r="D2" s="181"/>
      <c r="E2" s="181"/>
      <c r="F2" s="181"/>
    </row>
    <row r="3" spans="1:6" ht="24">
      <c r="A3" s="182" t="s">
        <v>203</v>
      </c>
      <c r="B3" s="182"/>
      <c r="C3" s="182"/>
      <c r="D3" s="182"/>
      <c r="E3" s="182"/>
      <c r="F3" s="182"/>
    </row>
    <row r="4" spans="1:6" ht="24">
      <c r="A4" s="183" t="s">
        <v>12</v>
      </c>
      <c r="B4" s="183" t="s">
        <v>204</v>
      </c>
      <c r="C4" s="183" t="s">
        <v>205</v>
      </c>
      <c r="D4" s="183" t="s">
        <v>206</v>
      </c>
      <c r="E4" s="183" t="s">
        <v>207</v>
      </c>
      <c r="F4" s="183" t="s">
        <v>208</v>
      </c>
    </row>
    <row r="5" spans="1:6" ht="21.75">
      <c r="A5" s="184" t="s">
        <v>209</v>
      </c>
      <c r="B5" s="129">
        <v>812500</v>
      </c>
      <c r="C5" s="129">
        <v>6049200</v>
      </c>
      <c r="D5" s="129">
        <v>6049200</v>
      </c>
      <c r="E5" s="129">
        <v>3469800</v>
      </c>
      <c r="F5" s="129">
        <f>D5-E5</f>
        <v>2579400</v>
      </c>
    </row>
    <row r="6" spans="1:6" ht="21.75">
      <c r="A6" s="136" t="s">
        <v>210</v>
      </c>
      <c r="B6" s="134">
        <v>75200</v>
      </c>
      <c r="C6" s="134">
        <v>1014000</v>
      </c>
      <c r="D6" s="134">
        <v>1014000</v>
      </c>
      <c r="E6" s="134">
        <v>577500</v>
      </c>
      <c r="F6" s="134">
        <f>D6-E6</f>
        <v>436500</v>
      </c>
    </row>
    <row r="7" spans="1:6" ht="21.75">
      <c r="A7" s="136" t="s">
        <v>211</v>
      </c>
      <c r="B7" s="134">
        <v>6740</v>
      </c>
      <c r="C7" s="134">
        <v>270000</v>
      </c>
      <c r="D7" s="134">
        <v>270000</v>
      </c>
      <c r="E7" s="134">
        <v>270000</v>
      </c>
      <c r="F7" s="134">
        <f>D7-E7</f>
        <v>0</v>
      </c>
    </row>
    <row r="8" spans="1:6" ht="21.75">
      <c r="A8" s="136" t="s">
        <v>212</v>
      </c>
      <c r="B8" s="134">
        <v>0</v>
      </c>
      <c r="C8" s="134"/>
      <c r="D8" s="134"/>
      <c r="E8" s="134"/>
      <c r="F8" s="134"/>
    </row>
    <row r="9" spans="1:6" ht="21.75">
      <c r="A9" s="136" t="s">
        <v>213</v>
      </c>
      <c r="B9" s="134">
        <v>0</v>
      </c>
      <c r="C9" s="134"/>
      <c r="D9" s="134"/>
      <c r="E9" s="134"/>
      <c r="F9" s="134"/>
    </row>
    <row r="10" spans="1:6" ht="21.75">
      <c r="A10" s="136" t="s">
        <v>214</v>
      </c>
      <c r="B10" s="134">
        <v>0</v>
      </c>
      <c r="C10" s="134"/>
      <c r="D10" s="134"/>
      <c r="E10" s="134"/>
      <c r="F10" s="134"/>
    </row>
    <row r="11" spans="1:6" ht="21.75">
      <c r="A11" s="136" t="s">
        <v>215</v>
      </c>
      <c r="B11" s="134">
        <v>0</v>
      </c>
      <c r="C11" s="134">
        <v>7000</v>
      </c>
      <c r="D11" s="134">
        <v>7000</v>
      </c>
      <c r="E11" s="134">
        <v>0</v>
      </c>
      <c r="F11" s="134">
        <f>D11-E11</f>
        <v>7000</v>
      </c>
    </row>
    <row r="12" spans="1:6" ht="21.75">
      <c r="A12" s="185"/>
      <c r="B12" s="186">
        <v>0</v>
      </c>
      <c r="C12" s="186"/>
      <c r="D12" s="186"/>
      <c r="E12" s="186"/>
      <c r="F12" s="186"/>
    </row>
    <row r="13" spans="1:6" ht="22.5" thickBot="1">
      <c r="A13" s="187" t="s">
        <v>198</v>
      </c>
      <c r="B13" s="69">
        <f>SUM(B5:B12)</f>
        <v>894440</v>
      </c>
      <c r="C13" s="69">
        <f>SUM(C5:C12)</f>
        <v>7340200</v>
      </c>
      <c r="D13" s="69">
        <f>SUM(D5:D12)</f>
        <v>7340200</v>
      </c>
      <c r="E13" s="69">
        <f>SUM(E5:E12)</f>
        <v>4317300</v>
      </c>
      <c r="F13" s="69">
        <f>SUM(F5:F12)</f>
        <v>3022900</v>
      </c>
    </row>
    <row r="14" spans="1:6" ht="24.75" thickTop="1">
      <c r="A14" s="109"/>
      <c r="B14" s="109"/>
      <c r="C14" s="109"/>
      <c r="D14" s="109"/>
      <c r="E14" s="109"/>
      <c r="F14" s="109"/>
    </row>
    <row r="15" spans="1:6" ht="24">
      <c r="A15" s="109"/>
      <c r="B15" s="109"/>
      <c r="C15" s="109"/>
      <c r="D15" s="109" t="s">
        <v>216</v>
      </c>
      <c r="E15" s="109"/>
      <c r="F15" s="109"/>
    </row>
    <row r="16" spans="1:6" ht="24">
      <c r="A16" s="109"/>
      <c r="B16" s="109"/>
      <c r="C16" s="109"/>
      <c r="D16" s="109" t="s">
        <v>217</v>
      </c>
      <c r="E16" s="109"/>
      <c r="F16" s="109"/>
    </row>
    <row r="17" spans="1:6" ht="24">
      <c r="A17" s="109"/>
      <c r="B17" s="109"/>
      <c r="C17" s="109"/>
      <c r="D17" s="109" t="s">
        <v>218</v>
      </c>
      <c r="E17" s="109"/>
      <c r="F17" s="109"/>
    </row>
    <row r="18" spans="1:6" ht="24">
      <c r="A18" s="109" t="s">
        <v>219</v>
      </c>
      <c r="B18" s="75" t="s">
        <v>199</v>
      </c>
      <c r="C18" s="75"/>
      <c r="D18" s="109"/>
      <c r="E18" s="188" t="s">
        <v>199</v>
      </c>
      <c r="F18" s="188"/>
    </row>
    <row r="19" spans="1:6" ht="24">
      <c r="A19" s="109"/>
      <c r="B19" s="109"/>
      <c r="C19" s="109"/>
      <c r="D19" s="109"/>
      <c r="E19" s="109"/>
      <c r="F19" s="109"/>
    </row>
    <row r="20" spans="1:6" ht="24">
      <c r="A20" s="109" t="s">
        <v>220</v>
      </c>
      <c r="B20" s="75" t="s">
        <v>200</v>
      </c>
      <c r="C20" s="75"/>
      <c r="D20" s="75" t="s">
        <v>221</v>
      </c>
      <c r="E20" s="75"/>
      <c r="F20" s="75"/>
    </row>
    <row r="21" spans="1:6" ht="24">
      <c r="A21" s="109" t="s">
        <v>222</v>
      </c>
      <c r="B21" s="109" t="s">
        <v>223</v>
      </c>
      <c r="C21" s="109"/>
      <c r="D21" s="189"/>
      <c r="E21" s="189"/>
      <c r="F21" s="189"/>
    </row>
  </sheetData>
  <sheetProtection/>
  <mergeCells count="7">
    <mergeCell ref="A1:F1"/>
    <mergeCell ref="A2:F2"/>
    <mergeCell ref="A3:F3"/>
    <mergeCell ref="B18:C18"/>
    <mergeCell ref="E18:F18"/>
    <mergeCell ref="B20:C20"/>
    <mergeCell ref="D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2015-05-27T03:38:37Z</dcterms:created>
  <dcterms:modified xsi:type="dcterms:W3CDTF">2015-05-27T03:50:34Z</dcterms:modified>
  <cp:category/>
  <cp:version/>
  <cp:contentType/>
  <cp:contentStatus/>
</cp:coreProperties>
</file>