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65" yWindow="30" windowWidth="1980" windowHeight="1170" activeTab="2"/>
  </bookViews>
  <sheets>
    <sheet name="งบทดลอง" sheetId="40" r:id="rId1"/>
    <sheet name="งบรับจ่ายเงินสด  57" sheetId="7" r:id="rId2"/>
    <sheet name="ใบต่อ  57" sheetId="8" r:id="rId3"/>
    <sheet name="รายละเอียด(หมายเหตุ2)" sheetId="11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7" i="11" l="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6" i="11"/>
  <c r="C37" i="8"/>
  <c r="C40" i="8" s="1"/>
  <c r="G45" i="7"/>
  <c r="C43" i="7"/>
  <c r="C30" i="7"/>
  <c r="C29" i="7"/>
  <c r="C47" i="7" s="1"/>
  <c r="C7" i="40"/>
  <c r="C49" i="40" s="1"/>
  <c r="E49" i="40"/>
  <c r="E26" i="11" l="1"/>
  <c r="G40" i="8"/>
  <c r="D26" i="11"/>
  <c r="C26" i="11"/>
  <c r="C24" i="8"/>
  <c r="D24" i="8" s="1"/>
  <c r="C23" i="8"/>
  <c r="C22" i="8"/>
  <c r="C21" i="8"/>
  <c r="C20" i="8"/>
  <c r="C18" i="8"/>
  <c r="A15" i="8"/>
  <c r="A14" i="8"/>
  <c r="A13" i="8"/>
  <c r="A11" i="8"/>
  <c r="G17" i="8"/>
  <c r="A10" i="8"/>
  <c r="A9" i="8"/>
  <c r="A8" i="8"/>
  <c r="A7" i="8"/>
  <c r="C17" i="8"/>
  <c r="G47" i="7"/>
  <c r="G49" i="40"/>
  <c r="A17" i="8" l="1"/>
  <c r="C41" i="8"/>
  <c r="G41" i="8"/>
  <c r="F26" i="11" l="1"/>
  <c r="A19" i="7"/>
  <c r="G19" i="7"/>
  <c r="G48" i="7" s="1"/>
  <c r="C19" i="7" l="1"/>
  <c r="C48" i="7" s="1"/>
  <c r="I46" i="8" l="1"/>
</calcChain>
</file>

<file path=xl/sharedStrings.xml><?xml version="1.0" encoding="utf-8"?>
<sst xmlns="http://schemas.openxmlformats.org/spreadsheetml/2006/main" count="312" uniqueCount="210">
  <si>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</si>
  <si>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</si>
  <si>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</si>
  <si>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</si>
  <si>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</si>
  <si>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</si>
  <si>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</si>
  <si>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</si>
  <si>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</si>
  <si>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</si>
  <si>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</si>
  <si>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</si>
  <si>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</si>
  <si>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</si>
  <si>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</si>
  <si>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</si>
  <si>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</si>
  <si>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</si>
  <si>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</si>
  <si>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</si>
  <si>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</si>
  <si>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</si>
  <si>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</si>
  <si>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</si>
  <si>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</si>
  <si>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</si>
  <si>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</si>
  <si>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</si>
  <si>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</si>
  <si>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</si>
  <si>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</si>
  <si>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</si>
  <si>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</si>
  <si>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</si>
  <si>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</si>
  <si>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</si>
  <si>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</si>
  <si>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</si>
  <si>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</si>
  <si>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</si>
  <si>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</si>
  <si>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</si>
  <si>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</si>
  <si>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</si>
  <si>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</si>
  <si>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</si>
  <si>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</si>
  <si>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</si>
  <si>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</si>
  <si>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</si>
  <si>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</si>
  <si>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</si>
  <si>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</si>
  <si>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</si>
  <si>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</si>
  <si>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</si>
  <si>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</si>
  <si>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</si>
  <si>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</si>
  <si>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</si>
  <si>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</si>
  <si>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</si>
  <si>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</si>
  <si>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</si>
  <si>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</si>
  <si>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</si>
  <si>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</si>
  <si>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</si>
  <si>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</si>
  <si>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</si>
  <si>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</si>
  <si>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</si>
  <si>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</si>
  <si>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</si>
  <si>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</si>
  <si>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</si>
  <si>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</si>
  <si>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</si>
  <si>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</si>
  <si>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</si>
  <si>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</si>
  <si>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</si>
  <si>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</si>
  <si>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</si>
  <si>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</si>
  <si>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</si>
  <si>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</si>
  <si>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</si>
  <si>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</si>
  <si>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</si>
  <si>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</si>
  <si>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</si>
  <si>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</si>
  <si>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</si>
  <si>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</si>
  <si>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</si>
  <si>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</si>
  <si>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</si>
  <si>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</si>
  <si>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</si>
  <si>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</si>
  <si>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</si>
  <si>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</si>
  <si>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</si>
  <si>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</si>
  <si>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</si>
  <si>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</si>
  <si>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</si>
  <si>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</si>
  <si>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</si>
  <si>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</si>
  <si>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</si>
  <si>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</si>
  <si>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</si>
  <si>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</si>
  <si>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</si>
  <si>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</si>
  <si>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</si>
  <si>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</si>
  <si>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</si>
  <si>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</si>
  <si>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</si>
  <si>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</si>
  <si>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</si>
  <si>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</si>
  <si>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</si>
  <si>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</si>
  <si>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</si>
  <si>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</si>
  <si>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</si>
  <si>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</si>
  <si>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</si>
  <si>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</si>
  <si>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</si>
  <si>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</si>
  <si>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</si>
  <si>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</si>
  <si>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</si>
  <si>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</si>
  <si>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</si>
  <si>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</si>
  <si>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</si>
  <si>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</si>
  <si>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</si>
  <si>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</si>
  <si>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</si>
  <si>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</si>
  <si>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</si>
  <si>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</si>
  <si>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</si>
  <si>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</si>
  <si>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</si>
  <si>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</si>
  <si>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</si>
  <si>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</si>
  <si>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</si>
  <si>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</si>
  <si>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</si>
  <si>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</si>
  <si>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>ธนาคารออมสิน สาขาวารินชำราบ</t>
  </si>
  <si>
    <t>ธนาคารออมสิน  สาขาถนนสถลมาร์ค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</si>
  <si>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</si>
  <si>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</si>
  <si>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</si>
  <si>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</si>
  <si>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</si>
  <si>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ทรัพย์สินเกิดจากเงินกู้ ก.ส.ท.</t>
  </si>
  <si>
    <t>.</t>
  </si>
  <si>
    <t>งบกลาง (ก)</t>
  </si>
  <si>
    <t>7510000</t>
  </si>
  <si>
    <t>เงินอุดหนุนเฉพาะกิจ - โครงการสนับสนุน คชจ.ในการจัดการศึกษาฯ</t>
  </si>
  <si>
    <t>ค่าตอบแทน (ก)</t>
  </si>
  <si>
    <t>7531000</t>
  </si>
  <si>
    <t>ค่าใช้สอย (ก)</t>
  </si>
  <si>
    <t>7532000</t>
  </si>
  <si>
    <t>30000</t>
  </si>
  <si>
    <t xml:space="preserve"> -  ธนาคาร  ธกส. เผื่อเรียก เลขที่  850-2-65453-3</t>
  </si>
  <si>
    <t>เงินเดือน (ก)</t>
  </si>
  <si>
    <t>7520000</t>
  </si>
  <si>
    <t>ค่าจ้างชั่วคราว (ก)</t>
  </si>
  <si>
    <t xml:space="preserve">                         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</si>
  <si>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</si>
  <si>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</si>
  <si>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</si>
  <si>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>ปีงบประมาณ     2557</t>
  </si>
  <si>
    <t>เงินอุดหนุนเฉพาะกิจ-เบี้ยยังชีพผู้สุงอายุ ปี 56</t>
  </si>
  <si>
    <t xml:space="preserve">             นายกเทศมนตรีตำบลแสนสุข</t>
  </si>
  <si>
    <t xml:space="preserve">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</si>
  <si>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</si>
  <si>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</si>
  <si>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 xml:space="preserve">                              ( นายทรงกรด  ไกรกังวาร )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</si>
  <si>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</si>
  <si>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</si>
  <si>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</si>
  <si>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เงินเกินบัญชี</t>
  </si>
  <si>
    <t>230200</t>
  </si>
  <si>
    <t>เงินหลักประกันซอง</t>
  </si>
  <si>
    <t>ค่าซ่อมแซมรถ</t>
  </si>
  <si>
    <t>เจ้าหนี้ - เงินประกันสังคมหักเกิน</t>
  </si>
  <si>
    <t>ค่าใช้จ่ายในการควบคุมและดำเนินการเลือกตั้งฯ</t>
  </si>
  <si>
    <t>ประจำเดือน กรกฎาคม 2557</t>
  </si>
  <si>
    <t>เจ้าหนี้-เงินประกันสังคมหักเกิน</t>
  </si>
  <si>
    <t>ประจำเดือน   กรกฎาคม  2557</t>
  </si>
  <si>
    <t>เดือนกรกฎาคม  2557</t>
  </si>
  <si>
    <t>ณ   วันที่  31  สิงหาคม พ.ศ.   2557</t>
  </si>
  <si>
    <t>เงินอุดหนุนเฉพาะกิจ - โครงการจัดการเรียนการสอน ศพด.</t>
  </si>
  <si>
    <t>เงินอุดหนุนเฉพาะกิจ - โครงการยาเสพติด</t>
  </si>
  <si>
    <t>เจ้าหนี้ - เงินกู้ กสท.</t>
  </si>
  <si>
    <t>เงินประกันผลงาน</t>
  </si>
  <si>
    <t>ค่าเช่าหอประชุมโรงเรียนเทศบาลแสนสุข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</si>
</sst>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(* #,##0_);_(* \(#,##0\);_(* &quot;-&quot;??_);_(@_)"/>
  </numFmts>
  <fonts count="11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sz val="16"/>
      <color rgb="FFFF000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188" fontId="4" fillId="0" borderId="4" xfId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188" fontId="4" fillId="0" borderId="4" xfId="1" applyFont="1" applyBorder="1"/>
    <xf numFmtId="188" fontId="4" fillId="0" borderId="8" xfId="1" applyFont="1" applyBorder="1"/>
    <xf numFmtId="49" fontId="4" fillId="0" borderId="8" xfId="0" applyNumberFormat="1" applyFont="1" applyBorder="1" applyAlignment="1">
      <alignment horizontal="center"/>
    </xf>
    <xf numFmtId="188" fontId="4" fillId="0" borderId="1" xfId="1" applyFont="1" applyBorder="1"/>
    <xf numFmtId="0" fontId="4" fillId="0" borderId="11" xfId="0" applyFont="1" applyBorder="1"/>
    <xf numFmtId="188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/>
    <xf numFmtId="0" fontId="4" fillId="0" borderId="0" xfId="0" applyFont="1" applyBorder="1"/>
    <xf numFmtId="188" fontId="4" fillId="0" borderId="3" xfId="1" applyFont="1" applyBorder="1"/>
    <xf numFmtId="188" fontId="3" fillId="0" borderId="0" xfId="1" applyFont="1"/>
    <xf numFmtId="43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188" fontId="4" fillId="0" borderId="0" xfId="1" applyFont="1"/>
    <xf numFmtId="188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1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88" fontId="4" fillId="0" borderId="0" xfId="1" applyFont="1" applyFill="1"/>
    <xf numFmtId="188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188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188" fontId="4" fillId="0" borderId="0" xfId="0" applyNumberFormat="1" applyFont="1" applyFill="1"/>
    <xf numFmtId="188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188" fontId="3" fillId="0" borderId="5" xfId="1" applyFont="1" applyBorder="1" applyAlignment="1">
      <alignment horizontal="center"/>
    </xf>
    <xf numFmtId="0" fontId="3" fillId="0" borderId="21" xfId="0" applyFont="1" applyBorder="1"/>
    <xf numFmtId="0" fontId="4" fillId="0" borderId="22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9" fontId="7" fillId="0" borderId="4" xfId="0" applyNumberFormat="1" applyFont="1" applyBorder="1" applyAlignment="1">
      <alignment horizontal="center"/>
    </xf>
    <xf numFmtId="187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22" xfId="0" applyFont="1" applyBorder="1"/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9" fillId="0" borderId="0" xfId="0" applyFont="1"/>
    <xf numFmtId="188" fontId="4" fillId="0" borderId="17" xfId="1" applyFont="1" applyBorder="1"/>
    <xf numFmtId="0" fontId="3" fillId="0" borderId="1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188" fontId="3" fillId="0" borderId="18" xfId="1" applyFont="1" applyBorder="1"/>
    <xf numFmtId="0" fontId="3" fillId="0" borderId="2" xfId="0" applyFont="1" applyFill="1" applyBorder="1"/>
    <xf numFmtId="0" fontId="3" fillId="0" borderId="1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8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188" fontId="3" fillId="0" borderId="7" xfId="1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9" xfId="0" applyNumberFormat="1" applyFont="1" applyBorder="1"/>
    <xf numFmtId="188" fontId="4" fillId="0" borderId="0" xfId="0" applyNumberFormat="1" applyFont="1" applyFill="1" applyAlignment="1"/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/>
    <xf numFmtId="49" fontId="4" fillId="0" borderId="10" xfId="0" applyNumberFormat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43" fontId="9" fillId="0" borderId="0" xfId="0" applyNumberFormat="1" applyFont="1"/>
    <xf numFmtId="188" fontId="4" fillId="0" borderId="8" xfId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89" fontId="10" fillId="0" borderId="0" xfId="1" applyNumberFormat="1" applyFont="1" applyAlignment="1">
      <alignment horizontal="center"/>
    </xf>
    <xf numFmtId="188" fontId="7" fillId="0" borderId="8" xfId="1" applyFont="1" applyBorder="1" applyAlignment="1">
      <alignment horizontal="center"/>
    </xf>
    <xf numFmtId="188" fontId="7" fillId="0" borderId="23" xfId="1" applyFont="1" applyBorder="1" applyAlignment="1">
      <alignment horizontal="center"/>
    </xf>
    <xf numFmtId="188" fontId="7" fillId="0" borderId="9" xfId="1" applyFont="1" applyBorder="1" applyAlignment="1">
      <alignment horizontal="center"/>
    </xf>
    <xf numFmtId="188" fontId="6" fillId="0" borderId="24" xfId="1" applyFont="1" applyBorder="1" applyAlignment="1">
      <alignment horizontal="center"/>
    </xf>
    <xf numFmtId="188" fontId="6" fillId="0" borderId="32" xfId="1" applyFont="1" applyBorder="1" applyAlignment="1">
      <alignment horizontal="center"/>
    </xf>
    <xf numFmtId="188" fontId="6" fillId="0" borderId="25" xfId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188" fontId="4" fillId="0" borderId="23" xfId="1" applyFont="1" applyBorder="1" applyAlignment="1">
      <alignment horizontal="center"/>
    </xf>
    <xf numFmtId="188" fontId="7" fillId="0" borderId="43" xfId="1" applyFont="1" applyBorder="1" applyAlignment="1">
      <alignment horizontal="center"/>
    </xf>
    <xf numFmtId="188" fontId="7" fillId="0" borderId="44" xfId="1" applyFont="1" applyBorder="1" applyAlignment="1">
      <alignment horizontal="center"/>
    </xf>
    <xf numFmtId="188" fontId="7" fillId="0" borderId="45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88" fontId="4" fillId="0" borderId="13" xfId="1" applyNumberFormat="1" applyFont="1" applyFill="1" applyBorder="1" applyAlignment="1">
      <alignment horizontal="center"/>
    </xf>
    <xf numFmtId="188" fontId="4" fillId="0" borderId="15" xfId="1" applyNumberFormat="1" applyFont="1" applyFill="1" applyBorder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188" fontId="3" fillId="0" borderId="13" xfId="1" applyNumberFormat="1" applyFont="1" applyFill="1" applyBorder="1" applyAlignment="1">
      <alignment horizontal="center"/>
    </xf>
    <xf numFmtId="188" fontId="3" fillId="0" borderId="15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horizontal="center"/>
    </xf>
    <xf numFmtId="188" fontId="3" fillId="0" borderId="20" xfId="1" applyNumberFormat="1" applyFont="1" applyBorder="1" applyAlignment="1">
      <alignment horizontal="center"/>
    </xf>
    <xf numFmtId="188" fontId="3" fillId="0" borderId="21" xfId="1" applyNumberFormat="1" applyFont="1" applyBorder="1" applyAlignment="1">
      <alignment horizontal="center"/>
    </xf>
    <xf numFmtId="188" fontId="8" fillId="0" borderId="8" xfId="1" applyNumberFormat="1" applyFont="1" applyFill="1" applyBorder="1" applyAlignment="1">
      <alignment horizontal="center"/>
    </xf>
    <xf numFmtId="188" fontId="8" fillId="0" borderId="9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8" fontId="3" fillId="0" borderId="29" xfId="1" applyNumberFormat="1" applyFont="1" applyBorder="1" applyAlignment="1">
      <alignment horizontal="center"/>
    </xf>
    <xf numFmtId="188" fontId="3" fillId="0" borderId="30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188" fontId="4" fillId="0" borderId="8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188" fontId="4" fillId="0" borderId="29" xfId="1" applyNumberFormat="1" applyFont="1" applyFill="1" applyBorder="1" applyAlignment="1">
      <alignment horizontal="center"/>
    </xf>
    <xf numFmtId="188" fontId="4" fillId="0" borderId="3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88" fontId="3" fillId="0" borderId="20" xfId="1" applyNumberFormat="1" applyFont="1" applyFill="1" applyBorder="1" applyAlignment="1">
      <alignment horizontal="center"/>
    </xf>
    <xf numFmtId="188" fontId="3" fillId="0" borderId="2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48</xdr:row>
      <xdr:rowOff>0</xdr:rowOff>
    </xdr:from>
    <xdr:to>
      <xdr:col>3</xdr:col>
      <xdr:colOff>1104900</xdr:colOff>
      <xdr:row>48</xdr:row>
      <xdr:rowOff>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la.go.th/upload/news/type9/2014/9/&#3591;&#3610;&#3607;&#3604;&#3621;&#3629;&#3591;&#3648;&#3607;&#3624;&#3610;&#3634;&#3621;&#3605;&#3635;&#3610;&#3621;&#3649;&#3626;&#3609;&#3626;&#3640;&#3586;%202556%20&#3627;&#3621;&#3633;&#3591;&#3611;&#3619;&#3633;&#3610;&#3611;&#3619;&#3640;&#3591;&#3651;&#3627;&#3657;%20&#3626;&#3605;&#3591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รายรับจริง   55"/>
      <sheetName val="งบรับจ่ายเงินสด  55"/>
      <sheetName val="ใบต่อ  55"/>
      <sheetName val="รายละเอียด(หมายเหตุ2)"/>
      <sheetName val="กระทบยอดเงินฝากธนาคาร"/>
      <sheetName val="เงินประกันสัญญา 56"/>
      <sheetName val="สะสม 56"/>
      <sheetName val="ลูกหนี้งบประมาณ  56"/>
      <sheetName val="ประกันสัญญา ม.ค.56"/>
      <sheetName val="ประกันสัญญา เม.ย. 56"/>
      <sheetName val="ประกันสัญญา มี.ค."/>
      <sheetName val="ประกันสัญญา ก.พ.56"/>
      <sheetName val="กระดาษทำการ 57"/>
      <sheetName val="งบทดลอง(ใหม่)"/>
      <sheetName val="Sheet1"/>
      <sheetName val="ลูกหนี้ภาษี ปี ต.ค.55"/>
      <sheetName val="Sheet3"/>
      <sheetName val="ลน ธ.ค.55"/>
      <sheetName val="ลน ก.พ.56"/>
      <sheetName val="ลน มี.ค.56"/>
      <sheetName val="เงินรับฝาก-ภาษีหัก ณ ที่จ่าย"/>
      <sheetName val="Sheet2"/>
      <sheetName val="ประกันสัญญา พ.ค.56"/>
      <sheetName val=" ประกันสัญญา มิ.ย.56"/>
      <sheetName val="ประกันสัญญา ก.ค. 56"/>
      <sheetName val="ส.ค.56"/>
      <sheetName val="ก.ย. 56"/>
      <sheetName val="ลน ก.ย.56"/>
      <sheetName val="สรุปเงินเบั้ยชรา+"/>
      <sheetName val="งบทดลองล่าสุด"/>
      <sheetName val="ลน ต.ค.ปี57"/>
      <sheetName val="ประกันสัญญา ต.ค.56"/>
      <sheetName val="ลน ธ.ค.56"/>
      <sheetName val="ประกันสัญญา ธ.ค.56"/>
      <sheetName val="ลน ภาษีม.ค.57"/>
      <sheetName val="ประกันสัญญา ม.ค.57"/>
      <sheetName val="ลน ภาษี ก.พ.57"/>
      <sheetName val="ประกันสัญญา ก.พ.57"/>
      <sheetName val="ลน มี.ค.57"/>
      <sheetName val="ประกันสัญญา มี.ค. 57"/>
      <sheetName val="ประกันสัญญา เม.ย.57"/>
      <sheetName val=" ลน.เม.ย.57"/>
      <sheetName val="ลูกหนี้ พ.ค.57"/>
      <sheetName val="ประกันสัญญา พ.ค.57"/>
      <sheetName val="ลูกหนี้ มิ.ย.57"/>
      <sheetName val="ลูกหนี้ ก.ค.57"/>
      <sheetName val="ลน ส.ค.5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5">
          <cell r="C525">
            <v>9985600.1899999976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45" zoomScaleSheetLayoutView="100" workbookViewId="0">
      <selection activeCell="B57" sqref="B57"/>
    </sheetView>
  </sheetViews>
  <sheetFormatPr defaultRowHeight="24" x14ac:dyDescent="0.5"/>
  <cols>
    <col min="1" max="1" width="93.3984375" style="49" customWidth="1"/>
    <col min="2" max="2" width="21.3984375" style="49" customWidth="1"/>
    <col min="3" max="3" width="13.19921875" style="49" customWidth="1"/>
    <col min="4" max="4" width="25.796875" style="49" customWidth="1"/>
    <col min="5" max="5" width="13.19921875" style="49" customWidth="1"/>
    <col min="6" max="6" width="21.59765625" style="49" customWidth="1"/>
    <col min="7" max="7" width="18.19921875" style="49" bestFit="1" customWidth="1"/>
    <col min="8" max="16384" width="9.59765625" style="49"/>
  </cols>
  <sheetData>
    <row r="1" spans="1:6" x14ac:dyDescent="0.5">
      <c r="A1" s="107" t="s">
        <v>94</v>
      </c>
      <c r="B1" s="107"/>
      <c r="C1" s="107"/>
      <c r="D1" s="107"/>
      <c r="E1" s="107"/>
      <c r="F1" s="107"/>
    </row>
    <row r="2" spans="1:6" x14ac:dyDescent="0.5">
      <c r="A2" s="107" t="s">
        <v>165</v>
      </c>
      <c r="B2" s="107"/>
      <c r="C2" s="107"/>
      <c r="D2" s="107"/>
      <c r="E2" s="107"/>
      <c r="F2" s="107"/>
    </row>
    <row r="3" spans="1:6" ht="24.75" thickBot="1" x14ac:dyDescent="0.55000000000000004">
      <c r="A3" s="108" t="s">
        <v>204</v>
      </c>
      <c r="B3" s="108"/>
      <c r="C3" s="108"/>
      <c r="D3" s="108"/>
      <c r="E3" s="108"/>
      <c r="F3" s="108"/>
    </row>
    <row r="4" spans="1:6" x14ac:dyDescent="0.5">
      <c r="A4" s="109" t="s">
        <v>75</v>
      </c>
      <c r="B4" s="111" t="s">
        <v>1</v>
      </c>
      <c r="C4" s="113" t="s">
        <v>2</v>
      </c>
      <c r="D4" s="114"/>
      <c r="E4" s="113" t="s">
        <v>3</v>
      </c>
      <c r="F4" s="117"/>
    </row>
    <row r="5" spans="1:6" ht="14.25" customHeight="1" thickBot="1" x14ac:dyDescent="0.55000000000000004">
      <c r="A5" s="110"/>
      <c r="B5" s="112"/>
      <c r="C5" s="115"/>
      <c r="D5" s="116"/>
      <c r="E5" s="115"/>
      <c r="F5" s="118"/>
    </row>
    <row r="6" spans="1:6" ht="24.75" thickTop="1" x14ac:dyDescent="0.5">
      <c r="A6" s="53" t="s">
        <v>58</v>
      </c>
      <c r="B6" s="50"/>
      <c r="C6" s="104"/>
      <c r="D6" s="105"/>
      <c r="E6" s="104"/>
      <c r="F6" s="106"/>
    </row>
    <row r="7" spans="1:6" x14ac:dyDescent="0.5">
      <c r="A7" s="53" t="s">
        <v>105</v>
      </c>
      <c r="B7" s="50" t="s">
        <v>87</v>
      </c>
      <c r="C7" s="96">
        <f>'[1]งบทดลอง(ใหม่)'!$C$525:$D$525</f>
        <v>9985600.1899999976</v>
      </c>
      <c r="D7" s="98"/>
      <c r="E7" s="96"/>
      <c r="F7" s="97"/>
    </row>
    <row r="8" spans="1:6" x14ac:dyDescent="0.5">
      <c r="A8" s="53" t="s">
        <v>117</v>
      </c>
      <c r="B8" s="50" t="s">
        <v>90</v>
      </c>
      <c r="C8" s="96">
        <v>2345402.65</v>
      </c>
      <c r="D8" s="98"/>
      <c r="E8" s="96"/>
      <c r="F8" s="97"/>
    </row>
    <row r="9" spans="1:6" x14ac:dyDescent="0.5">
      <c r="A9" s="53" t="s">
        <v>161</v>
      </c>
      <c r="B9" s="50" t="s">
        <v>87</v>
      </c>
      <c r="C9" s="96">
        <v>6618874.7199999997</v>
      </c>
      <c r="D9" s="98"/>
      <c r="E9" s="96"/>
      <c r="F9" s="97"/>
    </row>
    <row r="10" spans="1:6" x14ac:dyDescent="0.5">
      <c r="A10" s="53" t="s">
        <v>162</v>
      </c>
      <c r="B10" s="50" t="s">
        <v>90</v>
      </c>
      <c r="C10" s="96">
        <v>0</v>
      </c>
      <c r="D10" s="98"/>
      <c r="E10" s="96"/>
      <c r="F10" s="97"/>
    </row>
    <row r="11" spans="1:6" x14ac:dyDescent="0.5">
      <c r="A11" s="53" t="s">
        <v>106</v>
      </c>
      <c r="B11" s="50" t="s">
        <v>87</v>
      </c>
      <c r="C11" s="96">
        <v>18471099.809999999</v>
      </c>
      <c r="D11" s="98"/>
      <c r="E11" s="96"/>
      <c r="F11" s="97"/>
    </row>
    <row r="12" spans="1:6" x14ac:dyDescent="0.5">
      <c r="A12" s="53" t="s">
        <v>107</v>
      </c>
      <c r="B12" s="50" t="s">
        <v>87</v>
      </c>
      <c r="C12" s="96">
        <v>1531325.57</v>
      </c>
      <c r="D12" s="98"/>
      <c r="E12" s="96"/>
      <c r="F12" s="97"/>
    </row>
    <row r="13" spans="1:6" x14ac:dyDescent="0.5">
      <c r="A13" s="53" t="s">
        <v>176</v>
      </c>
      <c r="B13" s="50" t="s">
        <v>87</v>
      </c>
      <c r="C13" s="96">
        <v>1745877.63</v>
      </c>
      <c r="D13" s="98"/>
      <c r="E13" s="96"/>
      <c r="F13" s="97"/>
    </row>
    <row r="14" spans="1:6" x14ac:dyDescent="0.5">
      <c r="A14" s="53" t="s">
        <v>108</v>
      </c>
      <c r="B14" s="50" t="s">
        <v>88</v>
      </c>
      <c r="C14" s="96">
        <v>35151610.009999998</v>
      </c>
      <c r="D14" s="98"/>
      <c r="E14" s="96"/>
      <c r="F14" s="97"/>
    </row>
    <row r="15" spans="1:6" x14ac:dyDescent="0.5">
      <c r="A15" s="53" t="s">
        <v>152</v>
      </c>
      <c r="B15" s="50" t="s">
        <v>88</v>
      </c>
      <c r="C15" s="96">
        <v>5101065.8600000003</v>
      </c>
      <c r="D15" s="98"/>
      <c r="E15" s="96"/>
      <c r="F15" s="97"/>
    </row>
    <row r="16" spans="1:6" s="14" customFormat="1" x14ac:dyDescent="0.5">
      <c r="A16" s="47" t="s">
        <v>113</v>
      </c>
      <c r="B16" s="48" t="s">
        <v>138</v>
      </c>
      <c r="C16" s="96">
        <v>69000</v>
      </c>
      <c r="D16" s="98"/>
      <c r="E16" s="102"/>
      <c r="F16" s="103"/>
    </row>
    <row r="17" spans="1:6" x14ac:dyDescent="0.5">
      <c r="A17" s="53" t="s">
        <v>110</v>
      </c>
      <c r="B17" s="50" t="s">
        <v>124</v>
      </c>
      <c r="C17" s="96">
        <v>11887914.48</v>
      </c>
      <c r="D17" s="98"/>
      <c r="E17" s="96"/>
      <c r="F17" s="97"/>
    </row>
    <row r="18" spans="1:6" x14ac:dyDescent="0.5">
      <c r="A18" s="53" t="s">
        <v>114</v>
      </c>
      <c r="B18" s="50" t="s">
        <v>125</v>
      </c>
      <c r="C18" s="96">
        <v>81353788.239999995</v>
      </c>
      <c r="D18" s="98"/>
      <c r="E18" s="96"/>
      <c r="F18" s="97"/>
    </row>
    <row r="19" spans="1:6" x14ac:dyDescent="0.5">
      <c r="A19" s="53" t="s">
        <v>127</v>
      </c>
      <c r="B19" s="50" t="s">
        <v>60</v>
      </c>
      <c r="C19" s="96">
        <v>202935</v>
      </c>
      <c r="D19" s="98"/>
      <c r="E19" s="96"/>
      <c r="F19" s="97"/>
    </row>
    <row r="20" spans="1:6" x14ac:dyDescent="0.5">
      <c r="A20" s="53" t="s">
        <v>128</v>
      </c>
      <c r="B20" s="50" t="s">
        <v>139</v>
      </c>
      <c r="C20" s="96">
        <v>226650</v>
      </c>
      <c r="D20" s="98"/>
      <c r="E20" s="96"/>
      <c r="F20" s="97"/>
    </row>
    <row r="21" spans="1:6" x14ac:dyDescent="0.5">
      <c r="A21" s="53" t="s">
        <v>55</v>
      </c>
      <c r="B21" s="50" t="s">
        <v>59</v>
      </c>
      <c r="C21" s="96">
        <v>571630</v>
      </c>
      <c r="D21" s="98"/>
      <c r="E21" s="96"/>
      <c r="F21" s="97"/>
    </row>
    <row r="22" spans="1:6" x14ac:dyDescent="0.5">
      <c r="A22" s="53" t="s">
        <v>129</v>
      </c>
      <c r="B22" s="50" t="s">
        <v>140</v>
      </c>
      <c r="C22" s="96">
        <v>377458</v>
      </c>
      <c r="D22" s="98"/>
      <c r="E22" s="96"/>
      <c r="F22" s="97"/>
    </row>
    <row r="23" spans="1:6" x14ac:dyDescent="0.5">
      <c r="A23" s="53" t="s">
        <v>130</v>
      </c>
      <c r="B23" s="50" t="s">
        <v>141</v>
      </c>
      <c r="C23" s="96">
        <v>8579.4500000000007</v>
      </c>
      <c r="D23" s="98"/>
      <c r="E23" s="96"/>
      <c r="F23" s="97"/>
    </row>
    <row r="24" spans="1:6" x14ac:dyDescent="0.5">
      <c r="A24" s="53" t="s">
        <v>131</v>
      </c>
      <c r="B24" s="50" t="s">
        <v>142</v>
      </c>
      <c r="C24" s="96">
        <v>152800</v>
      </c>
      <c r="D24" s="98"/>
      <c r="E24" s="96"/>
      <c r="F24" s="97"/>
    </row>
    <row r="25" spans="1:6" s="14" customFormat="1" x14ac:dyDescent="0.5">
      <c r="A25" s="53" t="s">
        <v>12</v>
      </c>
      <c r="B25" s="50" t="s">
        <v>61</v>
      </c>
      <c r="C25" s="96">
        <v>11132827.35</v>
      </c>
      <c r="D25" s="98"/>
      <c r="E25" s="96"/>
      <c r="F25" s="97"/>
    </row>
    <row r="26" spans="1:6" s="14" customFormat="1" x14ac:dyDescent="0.5">
      <c r="A26" s="53" t="s">
        <v>168</v>
      </c>
      <c r="B26" s="50" t="s">
        <v>169</v>
      </c>
      <c r="C26" s="96">
        <v>13347060</v>
      </c>
      <c r="D26" s="98"/>
      <c r="E26" s="96"/>
      <c r="F26" s="97"/>
    </row>
    <row r="27" spans="1:6" x14ac:dyDescent="0.5">
      <c r="A27" s="53" t="s">
        <v>4</v>
      </c>
      <c r="B27" s="50" t="s">
        <v>62</v>
      </c>
      <c r="C27" s="96">
        <v>11902147.1</v>
      </c>
      <c r="D27" s="98"/>
      <c r="E27" s="96"/>
      <c r="F27" s="97"/>
    </row>
    <row r="28" spans="1:6" x14ac:dyDescent="0.5">
      <c r="A28" s="53" t="s">
        <v>177</v>
      </c>
      <c r="B28" s="50" t="s">
        <v>178</v>
      </c>
      <c r="C28" s="96">
        <v>120000</v>
      </c>
      <c r="D28" s="98"/>
      <c r="E28" s="96"/>
      <c r="F28" s="97"/>
    </row>
    <row r="29" spans="1:6" x14ac:dyDescent="0.5">
      <c r="A29" s="53" t="s">
        <v>5</v>
      </c>
      <c r="B29" s="50" t="s">
        <v>62</v>
      </c>
      <c r="C29" s="96">
        <v>7037745</v>
      </c>
      <c r="D29" s="98"/>
      <c r="E29" s="96"/>
      <c r="F29" s="97"/>
    </row>
    <row r="30" spans="1:6" x14ac:dyDescent="0.5">
      <c r="A30" s="53" t="s">
        <v>179</v>
      </c>
      <c r="B30" s="50" t="s">
        <v>178</v>
      </c>
      <c r="C30" s="96">
        <v>144000</v>
      </c>
      <c r="D30" s="98"/>
      <c r="E30" s="96"/>
      <c r="F30" s="97"/>
    </row>
    <row r="31" spans="1:6" x14ac:dyDescent="0.5">
      <c r="A31" s="53" t="s">
        <v>6</v>
      </c>
      <c r="B31" s="50" t="s">
        <v>63</v>
      </c>
      <c r="C31" s="96">
        <v>150303</v>
      </c>
      <c r="D31" s="98"/>
      <c r="E31" s="96"/>
      <c r="F31" s="97"/>
    </row>
    <row r="32" spans="1:6" x14ac:dyDescent="0.5">
      <c r="A32" s="53" t="s">
        <v>171</v>
      </c>
      <c r="B32" s="50" t="s">
        <v>172</v>
      </c>
      <c r="C32" s="96">
        <v>58063</v>
      </c>
      <c r="D32" s="98"/>
      <c r="E32" s="96"/>
      <c r="F32" s="97"/>
    </row>
    <row r="33" spans="1:6" x14ac:dyDescent="0.5">
      <c r="A33" s="53" t="s">
        <v>7</v>
      </c>
      <c r="B33" s="50" t="s">
        <v>64</v>
      </c>
      <c r="C33" s="96">
        <v>16999500.640000001</v>
      </c>
      <c r="D33" s="98"/>
      <c r="E33" s="96"/>
      <c r="F33" s="97"/>
    </row>
    <row r="34" spans="1:6" x14ac:dyDescent="0.5">
      <c r="A34" s="53" t="s">
        <v>173</v>
      </c>
      <c r="B34" s="50" t="s">
        <v>174</v>
      </c>
      <c r="C34" s="96">
        <v>1298437</v>
      </c>
      <c r="D34" s="98"/>
      <c r="E34" s="96"/>
      <c r="F34" s="97"/>
    </row>
    <row r="35" spans="1:6" x14ac:dyDescent="0.5">
      <c r="A35" s="53" t="s">
        <v>8</v>
      </c>
      <c r="B35" s="50" t="s">
        <v>65</v>
      </c>
      <c r="C35" s="96">
        <v>4955073.1900000004</v>
      </c>
      <c r="D35" s="98"/>
      <c r="E35" s="96"/>
      <c r="F35" s="97"/>
    </row>
    <row r="36" spans="1:6" x14ac:dyDescent="0.5">
      <c r="A36" s="53" t="s">
        <v>9</v>
      </c>
      <c r="B36" s="50" t="s">
        <v>66</v>
      </c>
      <c r="C36" s="96">
        <v>1272240.8</v>
      </c>
      <c r="D36" s="98"/>
      <c r="E36" s="96"/>
      <c r="F36" s="97"/>
    </row>
    <row r="37" spans="1:6" x14ac:dyDescent="0.5">
      <c r="A37" s="53" t="s">
        <v>10</v>
      </c>
      <c r="B37" s="50" t="s">
        <v>68</v>
      </c>
      <c r="C37" s="96">
        <v>4081700</v>
      </c>
      <c r="D37" s="98"/>
      <c r="E37" s="96"/>
      <c r="F37" s="97"/>
    </row>
    <row r="38" spans="1:6" x14ac:dyDescent="0.5">
      <c r="A38" s="53" t="s">
        <v>11</v>
      </c>
      <c r="B38" s="50" t="s">
        <v>69</v>
      </c>
      <c r="C38" s="96">
        <v>4755200</v>
      </c>
      <c r="D38" s="98"/>
      <c r="E38" s="96"/>
      <c r="F38" s="97"/>
    </row>
    <row r="39" spans="1:6" x14ac:dyDescent="0.5">
      <c r="A39" s="53" t="s">
        <v>13</v>
      </c>
      <c r="B39" s="50" t="s">
        <v>67</v>
      </c>
      <c r="C39" s="96">
        <v>1872536.7</v>
      </c>
      <c r="D39" s="98"/>
      <c r="E39" s="96"/>
      <c r="F39" s="97"/>
    </row>
    <row r="40" spans="1:6" s="14" customFormat="1" x14ac:dyDescent="0.5">
      <c r="A40" s="53" t="s">
        <v>14</v>
      </c>
      <c r="B40" s="50" t="s">
        <v>70</v>
      </c>
      <c r="C40" s="96"/>
      <c r="D40" s="98"/>
      <c r="E40" s="96">
        <v>115818164.13</v>
      </c>
      <c r="F40" s="97"/>
    </row>
    <row r="41" spans="1:6" x14ac:dyDescent="0.5">
      <c r="A41" s="53" t="s">
        <v>45</v>
      </c>
      <c r="B41" s="50" t="s">
        <v>73</v>
      </c>
      <c r="C41" s="96"/>
      <c r="D41" s="98"/>
      <c r="E41" s="96">
        <v>3363857.39</v>
      </c>
      <c r="F41" s="97"/>
    </row>
    <row r="42" spans="1:6" x14ac:dyDescent="0.5">
      <c r="A42" s="53" t="s">
        <v>112</v>
      </c>
      <c r="B42" s="50" t="s">
        <v>143</v>
      </c>
      <c r="C42" s="96"/>
      <c r="D42" s="98"/>
      <c r="E42" s="96">
        <v>122938</v>
      </c>
      <c r="F42" s="97"/>
    </row>
    <row r="43" spans="1:6" x14ac:dyDescent="0.5">
      <c r="A43" s="53" t="s">
        <v>185</v>
      </c>
      <c r="B43" s="50"/>
      <c r="C43" s="96"/>
      <c r="D43" s="98"/>
      <c r="E43" s="96">
        <v>2100</v>
      </c>
      <c r="F43" s="97"/>
    </row>
    <row r="44" spans="1:6" x14ac:dyDescent="0.5">
      <c r="A44" s="47" t="s">
        <v>109</v>
      </c>
      <c r="B44" s="48" t="s">
        <v>74</v>
      </c>
      <c r="C44" s="96"/>
      <c r="D44" s="98"/>
      <c r="E44" s="96">
        <v>185.95</v>
      </c>
      <c r="F44" s="97"/>
    </row>
    <row r="45" spans="1:6" x14ac:dyDescent="0.5">
      <c r="A45" s="47" t="s">
        <v>91</v>
      </c>
      <c r="B45" s="48" t="s">
        <v>92</v>
      </c>
      <c r="C45" s="96"/>
      <c r="D45" s="98"/>
      <c r="E45" s="96">
        <v>1200000</v>
      </c>
      <c r="F45" s="97"/>
    </row>
    <row r="46" spans="1:6" x14ac:dyDescent="0.5">
      <c r="A46" s="53" t="s">
        <v>111</v>
      </c>
      <c r="B46" s="50" t="s">
        <v>126</v>
      </c>
      <c r="C46" s="96"/>
      <c r="D46" s="98"/>
      <c r="E46" s="96">
        <v>57729506.380000003</v>
      </c>
      <c r="F46" s="97"/>
    </row>
    <row r="47" spans="1:6" s="56" customFormat="1" ht="26.25" x14ac:dyDescent="0.55000000000000004">
      <c r="A47" s="53" t="s">
        <v>15</v>
      </c>
      <c r="B47" s="50" t="s">
        <v>72</v>
      </c>
      <c r="C47" s="96"/>
      <c r="D47" s="98"/>
      <c r="E47" s="96">
        <v>44258313.280000001</v>
      </c>
      <c r="F47" s="97"/>
    </row>
    <row r="48" spans="1:6" x14ac:dyDescent="0.5">
      <c r="A48" s="53" t="s">
        <v>53</v>
      </c>
      <c r="B48" s="50" t="s">
        <v>71</v>
      </c>
      <c r="C48" s="96"/>
      <c r="D48" s="98"/>
      <c r="E48" s="96">
        <v>32433380.260000002</v>
      </c>
      <c r="F48" s="97"/>
    </row>
    <row r="49" spans="1:7" s="56" customFormat="1" ht="27" thickBot="1" x14ac:dyDescent="0.6">
      <c r="A49" s="54" t="s">
        <v>44</v>
      </c>
      <c r="B49" s="55"/>
      <c r="C49" s="99">
        <f>SUM(C6:C48)</f>
        <v>254928445.38999999</v>
      </c>
      <c r="D49" s="100"/>
      <c r="E49" s="99">
        <f>SUM(E6:E48)</f>
        <v>254928445.38999999</v>
      </c>
      <c r="F49" s="101"/>
      <c r="G49" s="90">
        <f>C49-E49</f>
        <v>0</v>
      </c>
    </row>
    <row r="50" spans="1:7" x14ac:dyDescent="0.5">
      <c r="A50" s="92"/>
      <c r="B50" s="92"/>
      <c r="C50" s="92"/>
      <c r="D50" s="51"/>
      <c r="E50" s="52"/>
      <c r="F50" s="52"/>
    </row>
    <row r="51" spans="1:7" ht="26.25" x14ac:dyDescent="0.55000000000000004">
      <c r="A51" s="59" t="s">
        <v>163</v>
      </c>
      <c r="B51" s="59"/>
      <c r="C51" s="93" t="s">
        <v>116</v>
      </c>
      <c r="D51" s="93"/>
      <c r="E51" s="93"/>
      <c r="F51" s="93"/>
    </row>
    <row r="52" spans="1:7" ht="26.25" x14ac:dyDescent="0.55000000000000004">
      <c r="A52" s="59" t="s">
        <v>164</v>
      </c>
      <c r="B52" s="59"/>
      <c r="C52" s="94" t="s">
        <v>190</v>
      </c>
      <c r="D52" s="94"/>
      <c r="E52" s="94"/>
      <c r="F52" s="94"/>
    </row>
    <row r="53" spans="1:7" ht="26.25" x14ac:dyDescent="0.55000000000000004">
      <c r="A53" s="60" t="s">
        <v>146</v>
      </c>
      <c r="B53" s="61"/>
      <c r="C53" s="95" t="s">
        <v>187</v>
      </c>
      <c r="D53" s="95"/>
      <c r="E53" s="95"/>
      <c r="F53" s="95"/>
    </row>
  </sheetData>
  <mergeCells count="99"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C7:D7"/>
    <mergeCell ref="E7:F7"/>
    <mergeCell ref="C28:D28"/>
    <mergeCell ref="E28:F28"/>
    <mergeCell ref="C15:D15"/>
    <mergeCell ref="E15:F1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7:D27"/>
    <mergeCell ref="E27:F27"/>
    <mergeCell ref="C10:D10"/>
    <mergeCell ref="E10:F10"/>
    <mergeCell ref="C11:D11"/>
    <mergeCell ref="E11:F11"/>
    <mergeCell ref="C14:D14"/>
    <mergeCell ref="E14:F14"/>
    <mergeCell ref="C9:D9"/>
    <mergeCell ref="E9:F9"/>
    <mergeCell ref="C25:D25"/>
    <mergeCell ref="E25:F25"/>
    <mergeCell ref="C26:D26"/>
    <mergeCell ref="E26:F26"/>
    <mergeCell ref="C13:D13"/>
    <mergeCell ref="E13:F13"/>
    <mergeCell ref="C12:D12"/>
    <mergeCell ref="E12:F12"/>
    <mergeCell ref="C16:D16"/>
    <mergeCell ref="E16:F16"/>
    <mergeCell ref="C17:D17"/>
    <mergeCell ref="E17:F17"/>
    <mergeCell ref="C18:D18"/>
    <mergeCell ref="E18:F18"/>
    <mergeCell ref="C29:D29"/>
    <mergeCell ref="C36:D36"/>
    <mergeCell ref="E36:F36"/>
    <mergeCell ref="C31:D31"/>
    <mergeCell ref="E31:F31"/>
    <mergeCell ref="C32:D32"/>
    <mergeCell ref="E32:F32"/>
    <mergeCell ref="C33:D33"/>
    <mergeCell ref="E33:F33"/>
    <mergeCell ref="E29:F29"/>
    <mergeCell ref="C30:D30"/>
    <mergeCell ref="E30:F30"/>
    <mergeCell ref="C34:D34"/>
    <mergeCell ref="E34:F34"/>
    <mergeCell ref="C35:D35"/>
    <mergeCell ref="E35:F35"/>
    <mergeCell ref="C37:D37"/>
    <mergeCell ref="E37:F37"/>
    <mergeCell ref="C38:D38"/>
    <mergeCell ref="E38:F38"/>
    <mergeCell ref="C39:D39"/>
    <mergeCell ref="E39:F39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A50:C50"/>
    <mergeCell ref="C51:F51"/>
    <mergeCell ref="C52:F52"/>
    <mergeCell ref="C53:F53"/>
    <mergeCell ref="E46:F46"/>
    <mergeCell ref="C47:D47"/>
    <mergeCell ref="E47:F47"/>
    <mergeCell ref="C48:D48"/>
    <mergeCell ref="E48:F48"/>
    <mergeCell ref="C49:D49"/>
    <mergeCell ref="E49:F49"/>
    <mergeCell ref="C46:D46"/>
  </mergeCells>
  <pageMargins left="0.59055118110236227" right="0.39370078740157483" top="7.874015748031496E-2" bottom="7.874015748031496E-2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43" zoomScaleSheetLayoutView="150" workbookViewId="0">
      <selection activeCell="E55" sqref="E55"/>
    </sheetView>
  </sheetViews>
  <sheetFormatPr defaultColWidth="8.796875" defaultRowHeight="23.25" x14ac:dyDescent="0.5"/>
  <cols>
    <col min="1" max="1" width="20.796875" style="23" customWidth="1"/>
    <col min="2" max="2" width="4.796875" style="14" customWidth="1"/>
    <col min="3" max="3" width="3.796875" style="14" customWidth="1"/>
    <col min="4" max="4" width="21" style="14" customWidth="1"/>
    <col min="5" max="5" width="69.796875" style="14" customWidth="1"/>
    <col min="6" max="6" width="16.19921875" style="14" customWidth="1"/>
    <col min="7" max="7" width="4.3984375" style="14" customWidth="1"/>
    <col min="8" max="8" width="20.796875" style="14" customWidth="1"/>
    <col min="9" max="12" width="27.796875" style="14" customWidth="1"/>
    <col min="13" max="16384" width="8.796875" style="14"/>
  </cols>
  <sheetData>
    <row r="1" spans="1:8" x14ac:dyDescent="0.5">
      <c r="A1" s="131" t="s">
        <v>94</v>
      </c>
      <c r="B1" s="131"/>
      <c r="C1" s="131"/>
      <c r="D1" s="131"/>
      <c r="E1" s="131"/>
      <c r="F1" s="131"/>
      <c r="G1" s="131"/>
      <c r="H1" s="131"/>
    </row>
    <row r="2" spans="1:8" x14ac:dyDescent="0.5">
      <c r="A2" s="131" t="s">
        <v>145</v>
      </c>
      <c r="B2" s="131"/>
      <c r="C2" s="131"/>
      <c r="D2" s="131"/>
      <c r="E2" s="131"/>
      <c r="F2" s="131"/>
      <c r="G2" s="131"/>
      <c r="H2" s="131"/>
    </row>
    <row r="3" spans="1:8" x14ac:dyDescent="0.5">
      <c r="A3" s="19"/>
      <c r="B3" s="1"/>
      <c r="C3" s="1"/>
      <c r="D3" s="1"/>
      <c r="E3" s="1"/>
      <c r="F3" s="132" t="s">
        <v>184</v>
      </c>
      <c r="G3" s="132"/>
      <c r="H3" s="132"/>
    </row>
    <row r="4" spans="1:8" x14ac:dyDescent="0.5">
      <c r="A4" s="131" t="s">
        <v>17</v>
      </c>
      <c r="B4" s="131"/>
      <c r="C4" s="131"/>
      <c r="D4" s="131"/>
      <c r="E4" s="131"/>
      <c r="F4" s="131"/>
      <c r="G4" s="131"/>
      <c r="H4" s="131"/>
    </row>
    <row r="5" spans="1:8" ht="24" thickBot="1" x14ac:dyDescent="0.55000000000000004">
      <c r="A5" s="57"/>
      <c r="B5" s="27"/>
      <c r="C5" s="27"/>
      <c r="D5" s="27"/>
      <c r="E5" s="27"/>
      <c r="F5" s="135" t="s">
        <v>200</v>
      </c>
      <c r="G5" s="135"/>
      <c r="H5" s="135"/>
    </row>
    <row r="6" spans="1:8" ht="24" thickTop="1" x14ac:dyDescent="0.5">
      <c r="A6" s="136" t="s">
        <v>18</v>
      </c>
      <c r="B6" s="136"/>
      <c r="C6" s="136"/>
      <c r="D6" s="136"/>
      <c r="E6" s="25"/>
      <c r="F6" s="136" t="s">
        <v>19</v>
      </c>
      <c r="G6" s="136"/>
      <c r="H6" s="136"/>
    </row>
    <row r="7" spans="1:8" x14ac:dyDescent="0.5">
      <c r="A7" s="139" t="s">
        <v>20</v>
      </c>
      <c r="B7" s="140"/>
      <c r="C7" s="141" t="s">
        <v>22</v>
      </c>
      <c r="D7" s="141"/>
      <c r="E7" s="142" t="s">
        <v>0</v>
      </c>
      <c r="F7" s="74" t="s">
        <v>23</v>
      </c>
      <c r="G7" s="139" t="s">
        <v>22</v>
      </c>
      <c r="H7" s="140"/>
    </row>
    <row r="8" spans="1:8" ht="24" thickBot="1" x14ac:dyDescent="0.55000000000000004">
      <c r="A8" s="137" t="s">
        <v>21</v>
      </c>
      <c r="B8" s="138"/>
      <c r="C8" s="144" t="s">
        <v>21</v>
      </c>
      <c r="D8" s="144"/>
      <c r="E8" s="143"/>
      <c r="F8" s="75" t="s">
        <v>24</v>
      </c>
      <c r="G8" s="137" t="s">
        <v>21</v>
      </c>
      <c r="H8" s="138"/>
    </row>
    <row r="9" spans="1:8" ht="24" thickTop="1" x14ac:dyDescent="0.5">
      <c r="A9" s="18"/>
      <c r="B9" s="25"/>
      <c r="C9" s="133">
        <v>53744181.479999997</v>
      </c>
      <c r="D9" s="134"/>
      <c r="E9" s="14" t="s">
        <v>25</v>
      </c>
      <c r="F9" s="28"/>
      <c r="G9" s="133">
        <v>89827252.129999995</v>
      </c>
      <c r="H9" s="134"/>
    </row>
    <row r="10" spans="1:8" x14ac:dyDescent="0.5">
      <c r="A10" s="8"/>
      <c r="B10" s="6"/>
      <c r="C10" s="145"/>
      <c r="D10" s="146"/>
      <c r="E10" s="14" t="s">
        <v>180</v>
      </c>
      <c r="F10" s="29" t="s">
        <v>70</v>
      </c>
      <c r="G10" s="145"/>
      <c r="H10" s="146"/>
    </row>
    <row r="11" spans="1:8" x14ac:dyDescent="0.5">
      <c r="A11" s="8">
        <v>3565000</v>
      </c>
      <c r="B11" s="5" t="s">
        <v>16</v>
      </c>
      <c r="C11" s="145">
        <v>5792818.9900000002</v>
      </c>
      <c r="D11" s="146"/>
      <c r="E11" s="14" t="s">
        <v>26</v>
      </c>
      <c r="F11" s="29" t="s">
        <v>76</v>
      </c>
      <c r="G11" s="145">
        <v>25991.3</v>
      </c>
      <c r="H11" s="146"/>
    </row>
    <row r="12" spans="1:8" x14ac:dyDescent="0.5">
      <c r="A12" s="8">
        <v>1135000</v>
      </c>
      <c r="B12" s="5" t="s">
        <v>16</v>
      </c>
      <c r="C12" s="145">
        <v>1129079.05</v>
      </c>
      <c r="D12" s="146"/>
      <c r="E12" s="14" t="s">
        <v>27</v>
      </c>
      <c r="F12" s="29" t="s">
        <v>77</v>
      </c>
      <c r="G12" s="145">
        <v>86194.25</v>
      </c>
      <c r="H12" s="146"/>
    </row>
    <row r="13" spans="1:8" x14ac:dyDescent="0.5">
      <c r="A13" s="8">
        <v>401000</v>
      </c>
      <c r="B13" s="5" t="s">
        <v>16</v>
      </c>
      <c r="C13" s="145">
        <v>560054.18999999994</v>
      </c>
      <c r="D13" s="146"/>
      <c r="E13" s="14" t="s">
        <v>28</v>
      </c>
      <c r="F13" s="29" t="s">
        <v>78</v>
      </c>
      <c r="G13" s="145">
        <v>63129.49</v>
      </c>
      <c r="H13" s="146"/>
    </row>
    <row r="14" spans="1:8" x14ac:dyDescent="0.5">
      <c r="A14" s="8">
        <v>1000</v>
      </c>
      <c r="B14" s="5" t="s">
        <v>16</v>
      </c>
      <c r="C14" s="145"/>
      <c r="D14" s="146"/>
      <c r="E14" s="14" t="s">
        <v>29</v>
      </c>
      <c r="F14" s="29" t="s">
        <v>80</v>
      </c>
      <c r="G14" s="145"/>
      <c r="H14" s="146"/>
    </row>
    <row r="15" spans="1:8" x14ac:dyDescent="0.5">
      <c r="A15" s="8">
        <v>152000</v>
      </c>
      <c r="B15" s="5" t="s">
        <v>16</v>
      </c>
      <c r="C15" s="145"/>
      <c r="D15" s="146"/>
      <c r="E15" s="14" t="s">
        <v>30</v>
      </c>
      <c r="F15" s="29" t="s">
        <v>79</v>
      </c>
      <c r="G15" s="145">
        <v>10121</v>
      </c>
      <c r="H15" s="146"/>
    </row>
    <row r="16" spans="1:8" x14ac:dyDescent="0.5">
      <c r="A16" s="2">
        <v>1000</v>
      </c>
      <c r="B16" s="5"/>
      <c r="C16" s="145">
        <v>263926.08</v>
      </c>
      <c r="D16" s="146"/>
      <c r="E16" s="14" t="s">
        <v>31</v>
      </c>
      <c r="F16" s="29" t="s">
        <v>81</v>
      </c>
      <c r="G16" s="145"/>
      <c r="H16" s="146"/>
    </row>
    <row r="17" spans="1:8" x14ac:dyDescent="0.5">
      <c r="A17" s="8">
        <v>54205000</v>
      </c>
      <c r="B17" s="5" t="s">
        <v>16</v>
      </c>
      <c r="C17" s="145">
        <v>61964320.82</v>
      </c>
      <c r="D17" s="146"/>
      <c r="E17" s="14" t="s">
        <v>32</v>
      </c>
      <c r="F17" s="29" t="s">
        <v>82</v>
      </c>
      <c r="G17" s="145">
        <v>6021176.3499999996</v>
      </c>
      <c r="H17" s="146"/>
    </row>
    <row r="18" spans="1:8" x14ac:dyDescent="0.5">
      <c r="A18" s="8">
        <v>27386000</v>
      </c>
      <c r="B18" s="5" t="s">
        <v>16</v>
      </c>
      <c r="C18" s="145">
        <v>29539405</v>
      </c>
      <c r="D18" s="146"/>
      <c r="E18" s="14" t="s">
        <v>13</v>
      </c>
      <c r="F18" s="29" t="s">
        <v>83</v>
      </c>
      <c r="G18" s="145"/>
      <c r="H18" s="146"/>
    </row>
    <row r="19" spans="1:8" ht="24" thickBot="1" x14ac:dyDescent="0.55000000000000004">
      <c r="A19" s="62">
        <f>SUM(A11:A18)</f>
        <v>86846000</v>
      </c>
      <c r="B19" s="58" t="s">
        <v>16</v>
      </c>
      <c r="C19" s="127">
        <f>SUM(C11:C18)</f>
        <v>99249604.129999995</v>
      </c>
      <c r="D19" s="128"/>
      <c r="F19" s="29"/>
      <c r="G19" s="127">
        <f>SUM(G11:G18)</f>
        <v>6206612.3899999997</v>
      </c>
      <c r="H19" s="128"/>
    </row>
    <row r="20" spans="1:8" s="22" customFormat="1" ht="24" thickTop="1" x14ac:dyDescent="0.5">
      <c r="A20" s="31"/>
      <c r="C20" s="147"/>
      <c r="D20" s="148"/>
      <c r="E20" s="43" t="s">
        <v>132</v>
      </c>
      <c r="F20" s="34"/>
      <c r="G20" s="147">
        <v>0</v>
      </c>
      <c r="H20" s="148"/>
    </row>
    <row r="21" spans="1:8" s="22" customFormat="1" x14ac:dyDescent="0.5">
      <c r="A21" s="31"/>
      <c r="C21" s="119">
        <v>14120400</v>
      </c>
      <c r="D21" s="120"/>
      <c r="E21" s="22" t="s">
        <v>153</v>
      </c>
      <c r="F21" s="34"/>
      <c r="G21" s="119"/>
      <c r="H21" s="120"/>
    </row>
    <row r="22" spans="1:8" s="22" customFormat="1" x14ac:dyDescent="0.5">
      <c r="A22" s="31"/>
      <c r="C22" s="119">
        <v>1149500</v>
      </c>
      <c r="D22" s="120"/>
      <c r="E22" s="22" t="s">
        <v>154</v>
      </c>
      <c r="F22" s="34"/>
      <c r="G22" s="119"/>
      <c r="H22" s="120"/>
    </row>
    <row r="23" spans="1:8" s="22" customFormat="1" x14ac:dyDescent="0.5">
      <c r="A23" s="31"/>
      <c r="C23" s="119"/>
      <c r="D23" s="120"/>
      <c r="E23" s="43" t="s">
        <v>133</v>
      </c>
      <c r="F23" s="34"/>
      <c r="G23" s="121"/>
      <c r="H23" s="122"/>
    </row>
    <row r="24" spans="1:8" s="22" customFormat="1" x14ac:dyDescent="0.5">
      <c r="A24" s="31"/>
      <c r="C24" s="119">
        <v>135000</v>
      </c>
      <c r="D24" s="120"/>
      <c r="E24" s="22" t="s">
        <v>155</v>
      </c>
      <c r="F24" s="34"/>
      <c r="G24" s="119"/>
      <c r="H24" s="120"/>
    </row>
    <row r="25" spans="1:8" s="22" customFormat="1" x14ac:dyDescent="0.5">
      <c r="A25" s="31"/>
      <c r="C25" s="119">
        <v>162000</v>
      </c>
      <c r="D25" s="120"/>
      <c r="E25" s="22" t="s">
        <v>156</v>
      </c>
      <c r="F25" s="34"/>
      <c r="G25" s="119"/>
      <c r="H25" s="120"/>
    </row>
    <row r="26" spans="1:8" s="22" customFormat="1" x14ac:dyDescent="0.5">
      <c r="A26" s="31"/>
      <c r="C26" s="119">
        <v>58063</v>
      </c>
      <c r="D26" s="120"/>
      <c r="E26" s="22" t="s">
        <v>158</v>
      </c>
      <c r="F26" s="34"/>
      <c r="G26" s="119">
        <v>8520</v>
      </c>
      <c r="H26" s="120"/>
    </row>
    <row r="27" spans="1:8" s="22" customFormat="1" x14ac:dyDescent="0.5">
      <c r="A27" s="31"/>
      <c r="C27" s="119">
        <v>7560</v>
      </c>
      <c r="D27" s="120"/>
      <c r="E27" s="22" t="s">
        <v>157</v>
      </c>
      <c r="F27" s="34"/>
      <c r="G27" s="119"/>
      <c r="H27" s="120"/>
    </row>
    <row r="28" spans="1:8" x14ac:dyDescent="0.5">
      <c r="A28" s="31"/>
      <c r="B28" s="22"/>
      <c r="C28" s="119">
        <v>1274437</v>
      </c>
      <c r="D28" s="120"/>
      <c r="E28" s="22" t="s">
        <v>170</v>
      </c>
      <c r="F28" s="34"/>
      <c r="G28" s="119"/>
      <c r="H28" s="120"/>
    </row>
    <row r="29" spans="1:8" x14ac:dyDescent="0.5">
      <c r="A29" s="31"/>
      <c r="B29" s="22"/>
      <c r="C29" s="119">
        <f>G29</f>
        <v>93500</v>
      </c>
      <c r="D29" s="120"/>
      <c r="E29" s="22" t="s">
        <v>205</v>
      </c>
      <c r="F29" s="34"/>
      <c r="G29" s="119">
        <v>93500</v>
      </c>
      <c r="H29" s="120"/>
    </row>
    <row r="30" spans="1:8" x14ac:dyDescent="0.5">
      <c r="A30" s="31"/>
      <c r="B30" s="22"/>
      <c r="C30" s="119">
        <f>G30</f>
        <v>330000</v>
      </c>
      <c r="D30" s="120"/>
      <c r="E30" s="22" t="s">
        <v>206</v>
      </c>
      <c r="F30" s="34"/>
      <c r="G30" s="119">
        <v>330000</v>
      </c>
      <c r="H30" s="120"/>
    </row>
    <row r="31" spans="1:8" x14ac:dyDescent="0.5">
      <c r="A31" s="31"/>
      <c r="B31" s="22"/>
      <c r="C31" s="119">
        <v>8821471.8599999994</v>
      </c>
      <c r="D31" s="120"/>
      <c r="E31" s="22" t="s">
        <v>33</v>
      </c>
      <c r="F31" s="34" t="s">
        <v>73</v>
      </c>
      <c r="G31" s="121">
        <v>708636.76</v>
      </c>
      <c r="H31" s="122"/>
    </row>
    <row r="32" spans="1:8" x14ac:dyDescent="0.5">
      <c r="A32" s="31"/>
      <c r="B32" s="22"/>
      <c r="C32" s="119">
        <v>877294</v>
      </c>
      <c r="D32" s="120"/>
      <c r="E32" s="22" t="s">
        <v>34</v>
      </c>
      <c r="F32" s="34" t="s">
        <v>60</v>
      </c>
      <c r="G32" s="121">
        <v>33146</v>
      </c>
      <c r="H32" s="122"/>
    </row>
    <row r="33" spans="1:8" x14ac:dyDescent="0.5">
      <c r="A33" s="31"/>
      <c r="B33" s="22"/>
      <c r="C33" s="119">
        <v>4262825</v>
      </c>
      <c r="D33" s="120"/>
      <c r="E33" s="22" t="s">
        <v>55</v>
      </c>
      <c r="F33" s="34" t="s">
        <v>59</v>
      </c>
      <c r="G33" s="121">
        <v>500</v>
      </c>
      <c r="H33" s="122"/>
    </row>
    <row r="34" spans="1:8" x14ac:dyDescent="0.5">
      <c r="A34" s="31"/>
      <c r="B34" s="22"/>
      <c r="C34" s="119">
        <v>30250</v>
      </c>
      <c r="D34" s="120"/>
      <c r="E34" s="22" t="s">
        <v>135</v>
      </c>
      <c r="F34" s="34" t="s">
        <v>139</v>
      </c>
      <c r="G34" s="121">
        <v>1750</v>
      </c>
      <c r="H34" s="122"/>
    </row>
    <row r="35" spans="1:8" x14ac:dyDescent="0.5">
      <c r="A35" s="31"/>
      <c r="B35" s="22"/>
      <c r="C35" s="119">
        <v>71749</v>
      </c>
      <c r="D35" s="120"/>
      <c r="E35" s="22" t="s">
        <v>100</v>
      </c>
      <c r="F35" s="34" t="s">
        <v>140</v>
      </c>
      <c r="G35" s="121">
        <v>320</v>
      </c>
      <c r="H35" s="122"/>
    </row>
    <row r="36" spans="1:8" x14ac:dyDescent="0.5">
      <c r="A36" s="31"/>
      <c r="B36" s="22"/>
      <c r="C36" s="119">
        <v>1892.4</v>
      </c>
      <c r="D36" s="120"/>
      <c r="E36" s="22" t="s">
        <v>136</v>
      </c>
      <c r="F36" s="34" t="s">
        <v>141</v>
      </c>
      <c r="G36" s="129">
        <v>184.3</v>
      </c>
      <c r="H36" s="130"/>
    </row>
    <row r="37" spans="1:8" x14ac:dyDescent="0.5">
      <c r="A37" s="31"/>
      <c r="B37" s="22"/>
      <c r="C37" s="119">
        <v>4696</v>
      </c>
      <c r="D37" s="120"/>
      <c r="E37" s="22" t="s">
        <v>123</v>
      </c>
      <c r="F37" s="34" t="s">
        <v>142</v>
      </c>
      <c r="G37" s="121"/>
      <c r="H37" s="122"/>
    </row>
    <row r="38" spans="1:8" x14ac:dyDescent="0.5">
      <c r="A38" s="31"/>
      <c r="B38" s="22"/>
      <c r="C38" s="119">
        <v>2100</v>
      </c>
      <c r="D38" s="120"/>
      <c r="E38" s="22" t="s">
        <v>137</v>
      </c>
      <c r="F38" s="34" t="s">
        <v>144</v>
      </c>
      <c r="G38" s="121"/>
      <c r="H38" s="122"/>
    </row>
    <row r="39" spans="1:8" x14ac:dyDescent="0.5">
      <c r="A39" s="31"/>
      <c r="B39" s="22"/>
      <c r="C39" s="119">
        <v>745639</v>
      </c>
      <c r="D39" s="120"/>
      <c r="E39" s="22" t="s">
        <v>113</v>
      </c>
      <c r="F39" s="34" t="s">
        <v>138</v>
      </c>
      <c r="G39" s="121"/>
      <c r="H39" s="122"/>
    </row>
    <row r="40" spans="1:8" x14ac:dyDescent="0.5">
      <c r="A40" s="31"/>
      <c r="B40" s="22"/>
      <c r="C40" s="119">
        <v>3939.09</v>
      </c>
      <c r="D40" s="120"/>
      <c r="E40" s="22" t="s">
        <v>168</v>
      </c>
      <c r="F40" s="34"/>
      <c r="G40" s="121">
        <v>0</v>
      </c>
      <c r="H40" s="122"/>
    </row>
    <row r="41" spans="1:8" x14ac:dyDescent="0.5">
      <c r="A41" s="31"/>
      <c r="B41" s="22"/>
      <c r="C41" s="121">
        <v>3220</v>
      </c>
      <c r="D41" s="122"/>
      <c r="E41" s="22" t="s">
        <v>134</v>
      </c>
      <c r="F41" s="34"/>
      <c r="G41" s="121">
        <v>2700</v>
      </c>
      <c r="H41" s="122"/>
    </row>
    <row r="42" spans="1:8" x14ac:dyDescent="0.5">
      <c r="A42" s="31"/>
      <c r="B42" s="22"/>
      <c r="C42" s="119">
        <v>8.14</v>
      </c>
      <c r="D42" s="120"/>
      <c r="E42" s="22" t="s">
        <v>194</v>
      </c>
      <c r="F42" s="34" t="s">
        <v>195</v>
      </c>
      <c r="G42" s="121">
        <v>0</v>
      </c>
      <c r="H42" s="122"/>
    </row>
    <row r="43" spans="1:8" x14ac:dyDescent="0.5">
      <c r="A43" s="31"/>
      <c r="B43" s="22"/>
      <c r="C43" s="119">
        <f>G43</f>
        <v>18160</v>
      </c>
      <c r="D43" s="120"/>
      <c r="E43" s="22" t="s">
        <v>4</v>
      </c>
      <c r="F43" s="34"/>
      <c r="G43" s="121">
        <v>18160</v>
      </c>
      <c r="H43" s="122"/>
    </row>
    <row r="44" spans="1:8" x14ac:dyDescent="0.5">
      <c r="A44" s="31"/>
      <c r="B44" s="22"/>
      <c r="C44" s="119">
        <v>11120</v>
      </c>
      <c r="D44" s="120"/>
      <c r="E44" s="22" t="s">
        <v>7</v>
      </c>
      <c r="F44" s="34"/>
      <c r="G44" s="121">
        <v>0</v>
      </c>
      <c r="H44" s="122"/>
    </row>
    <row r="45" spans="1:8" x14ac:dyDescent="0.5">
      <c r="A45" s="31"/>
      <c r="B45" s="22"/>
      <c r="C45" s="119">
        <v>6768938.54</v>
      </c>
      <c r="D45" s="120"/>
      <c r="E45" s="22" t="s">
        <v>15</v>
      </c>
      <c r="F45" s="34" t="s">
        <v>175</v>
      </c>
      <c r="G45" s="121">
        <f>28400+6739323.7</f>
        <v>6767723.7000000002</v>
      </c>
      <c r="H45" s="122"/>
    </row>
    <row r="46" spans="1:8" x14ac:dyDescent="0.5">
      <c r="A46" s="31"/>
      <c r="B46" s="22"/>
      <c r="C46" s="119">
        <v>900</v>
      </c>
      <c r="D46" s="120"/>
      <c r="E46" s="22" t="s">
        <v>198</v>
      </c>
      <c r="F46" s="34" t="s">
        <v>126</v>
      </c>
      <c r="G46" s="121"/>
      <c r="H46" s="122"/>
    </row>
    <row r="47" spans="1:8" x14ac:dyDescent="0.5">
      <c r="A47" s="31"/>
      <c r="B47" s="22"/>
      <c r="C47" s="123">
        <f>SUM(C21:C46)</f>
        <v>38954663.030000001</v>
      </c>
      <c r="D47" s="124"/>
      <c r="E47" s="22"/>
      <c r="F47" s="34"/>
      <c r="G47" s="125">
        <f>SUM(G21:G46)</f>
        <v>7965140.7599999998</v>
      </c>
      <c r="H47" s="126"/>
    </row>
    <row r="48" spans="1:8" ht="24" thickBot="1" x14ac:dyDescent="0.55000000000000004">
      <c r="A48" s="31"/>
      <c r="C48" s="127">
        <f>C19+C47</f>
        <v>138204267.16</v>
      </c>
      <c r="D48" s="128"/>
      <c r="E48" s="83" t="s">
        <v>35</v>
      </c>
      <c r="F48" s="30"/>
      <c r="G48" s="127">
        <f>G19+G47</f>
        <v>14171753.149999999</v>
      </c>
      <c r="H48" s="128"/>
    </row>
    <row r="49" ht="24" thickTop="1" x14ac:dyDescent="0.5"/>
  </sheetData>
  <mergeCells count="94">
    <mergeCell ref="C17:D17"/>
    <mergeCell ref="G17:H17"/>
    <mergeCell ref="C20:D20"/>
    <mergeCell ref="G20:H20"/>
    <mergeCell ref="C19:D19"/>
    <mergeCell ref="G19:H19"/>
    <mergeCell ref="C24:D24"/>
    <mergeCell ref="G24:H24"/>
    <mergeCell ref="C18:D18"/>
    <mergeCell ref="G18:H18"/>
    <mergeCell ref="G8:H8"/>
    <mergeCell ref="C8:D8"/>
    <mergeCell ref="C10:D10"/>
    <mergeCell ref="G10:H10"/>
    <mergeCell ref="G16:H16"/>
    <mergeCell ref="C16:D16"/>
    <mergeCell ref="C11:D11"/>
    <mergeCell ref="G11:H11"/>
    <mergeCell ref="G12:H12"/>
    <mergeCell ref="C13:D13"/>
    <mergeCell ref="G13:H13"/>
    <mergeCell ref="C12:D12"/>
    <mergeCell ref="G15:H15"/>
    <mergeCell ref="C15:D15"/>
    <mergeCell ref="C14:D14"/>
    <mergeCell ref="G14:H14"/>
    <mergeCell ref="C25:D25"/>
    <mergeCell ref="G25:H25"/>
    <mergeCell ref="A1:H1"/>
    <mergeCell ref="A2:H2"/>
    <mergeCell ref="F3:H3"/>
    <mergeCell ref="A4:H4"/>
    <mergeCell ref="C9:D9"/>
    <mergeCell ref="G9:H9"/>
    <mergeCell ref="F5:H5"/>
    <mergeCell ref="A6:D6"/>
    <mergeCell ref="A8:B8"/>
    <mergeCell ref="A7:B7"/>
    <mergeCell ref="F6:H6"/>
    <mergeCell ref="C7:D7"/>
    <mergeCell ref="E7:E8"/>
    <mergeCell ref="G7:H7"/>
    <mergeCell ref="C21:D21"/>
    <mergeCell ref="G21:H21"/>
    <mergeCell ref="C23:D23"/>
    <mergeCell ref="G23:H23"/>
    <mergeCell ref="C22:D22"/>
    <mergeCell ref="G22:H22"/>
    <mergeCell ref="C36:D36"/>
    <mergeCell ref="G36:H36"/>
    <mergeCell ref="C32:D32"/>
    <mergeCell ref="G32:H32"/>
    <mergeCell ref="C26:D26"/>
    <mergeCell ref="G26:H26"/>
    <mergeCell ref="C27:D27"/>
    <mergeCell ref="G27:H27"/>
    <mergeCell ref="C44:D44"/>
    <mergeCell ref="G44:H44"/>
    <mergeCell ref="C45:D45"/>
    <mergeCell ref="G45:H45"/>
    <mergeCell ref="C46:D46"/>
    <mergeCell ref="G46:H46"/>
    <mergeCell ref="C28:D28"/>
    <mergeCell ref="G28:H28"/>
    <mergeCell ref="C47:D47"/>
    <mergeCell ref="G47:H47"/>
    <mergeCell ref="C48:D48"/>
    <mergeCell ref="G48:H48"/>
    <mergeCell ref="C40:D40"/>
    <mergeCell ref="G40:H40"/>
    <mergeCell ref="C33:D33"/>
    <mergeCell ref="G33:H33"/>
    <mergeCell ref="C42:D42"/>
    <mergeCell ref="G42:H42"/>
    <mergeCell ref="C39:D39"/>
    <mergeCell ref="G39:H39"/>
    <mergeCell ref="C41:D41"/>
    <mergeCell ref="G41:H41"/>
    <mergeCell ref="C29:D29"/>
    <mergeCell ref="G29:H29"/>
    <mergeCell ref="C30:D30"/>
    <mergeCell ref="G30:H30"/>
    <mergeCell ref="C43:D43"/>
    <mergeCell ref="G43:H43"/>
    <mergeCell ref="C37:D37"/>
    <mergeCell ref="G37:H37"/>
    <mergeCell ref="C38:D38"/>
    <mergeCell ref="G38:H38"/>
    <mergeCell ref="C31:D31"/>
    <mergeCell ref="G31:H31"/>
    <mergeCell ref="C34:D34"/>
    <mergeCell ref="G34:H34"/>
    <mergeCell ref="C35:D35"/>
    <mergeCell ref="G35:H35"/>
  </mergeCells>
  <phoneticPr fontId="0" type="noConversion"/>
  <pageMargins left="0.59055118110236227" right="0.19685039370078741" top="0.11811023622047245" bottom="0.11811023622047245" header="0.51181102362204722" footer="0.51181102362204722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topLeftCell="A3" zoomScaleSheetLayoutView="100" workbookViewId="0">
      <selection activeCell="A5" sqref="A5"/>
    </sheetView>
  </sheetViews>
  <sheetFormatPr defaultColWidth="8.796875" defaultRowHeight="20.25" customHeight="1" x14ac:dyDescent="0.5"/>
  <cols>
    <col min="1" max="1" width="21.796875" style="31" customWidth="1"/>
    <col min="2" max="2" width="5.19921875" style="22" customWidth="1"/>
    <col min="3" max="3" width="1.19921875" style="22" customWidth="1"/>
    <col min="4" max="4" width="20.796875" style="22" customWidth="1"/>
    <col min="5" max="5" width="62.59765625" style="22" customWidth="1"/>
    <col min="6" max="6" width="18.796875" style="22" customWidth="1"/>
    <col min="7" max="7" width="4" style="22" customWidth="1"/>
    <col min="8" max="8" width="25.3984375" style="22" customWidth="1"/>
    <col min="9" max="9" width="21.796875" style="22" customWidth="1"/>
    <col min="10" max="11" width="28.796875" style="31" customWidth="1"/>
    <col min="12" max="12" width="28.796875" style="22" customWidth="1"/>
    <col min="13" max="16384" width="8.796875" style="22"/>
  </cols>
  <sheetData>
    <row r="1" spans="1:8" ht="23.25" customHeight="1" thickBot="1" x14ac:dyDescent="0.55000000000000004">
      <c r="F1" s="26" t="s">
        <v>203</v>
      </c>
      <c r="G1" s="26"/>
    </row>
    <row r="2" spans="1:8" ht="25.5" customHeight="1" thickTop="1" x14ac:dyDescent="0.5">
      <c r="A2" s="150" t="s">
        <v>18</v>
      </c>
      <c r="B2" s="151"/>
      <c r="C2" s="151"/>
      <c r="D2" s="152"/>
      <c r="E2" s="64"/>
      <c r="F2" s="150" t="s">
        <v>19</v>
      </c>
      <c r="G2" s="151"/>
      <c r="H2" s="152"/>
    </row>
    <row r="3" spans="1:8" ht="26.25" customHeight="1" x14ac:dyDescent="0.5">
      <c r="A3" s="153" t="s">
        <v>20</v>
      </c>
      <c r="B3" s="154"/>
      <c r="C3" s="153" t="s">
        <v>22</v>
      </c>
      <c r="D3" s="154"/>
      <c r="E3" s="155" t="s">
        <v>0</v>
      </c>
      <c r="F3" s="65" t="s">
        <v>23</v>
      </c>
      <c r="G3" s="153" t="s">
        <v>22</v>
      </c>
      <c r="H3" s="154"/>
    </row>
    <row r="4" spans="1:8" ht="23.25" customHeight="1" thickBot="1" x14ac:dyDescent="0.55000000000000004">
      <c r="A4" s="157" t="s">
        <v>21</v>
      </c>
      <c r="B4" s="158"/>
      <c r="C4" s="157" t="s">
        <v>21</v>
      </c>
      <c r="D4" s="158"/>
      <c r="E4" s="156"/>
      <c r="F4" s="66" t="s">
        <v>24</v>
      </c>
      <c r="G4" s="157" t="s">
        <v>21</v>
      </c>
      <c r="H4" s="158"/>
    </row>
    <row r="5" spans="1:8" ht="20.25" customHeight="1" thickTop="1" x14ac:dyDescent="0.5">
      <c r="A5" s="32"/>
      <c r="B5" s="33"/>
      <c r="C5" s="147"/>
      <c r="D5" s="148"/>
      <c r="E5" s="26" t="s">
        <v>36</v>
      </c>
      <c r="F5" s="34"/>
      <c r="G5" s="147"/>
      <c r="H5" s="148"/>
    </row>
    <row r="6" spans="1:8" ht="20.25" customHeight="1" x14ac:dyDescent="0.5">
      <c r="A6" s="35">
        <v>21297500</v>
      </c>
      <c r="B6" s="36" t="s">
        <v>16</v>
      </c>
      <c r="C6" s="121">
        <v>11136047.35</v>
      </c>
      <c r="D6" s="122"/>
      <c r="E6" s="22" t="s">
        <v>12</v>
      </c>
      <c r="F6" s="34" t="s">
        <v>61</v>
      </c>
      <c r="G6" s="121">
        <v>8668905.8499999996</v>
      </c>
      <c r="H6" s="122"/>
    </row>
    <row r="7" spans="1:8" ht="20.25" customHeight="1" x14ac:dyDescent="0.5">
      <c r="A7" s="35">
        <f>756000+480000+247500+1620000+3116486+373200+240000+1600080+299160+42000+809340+58080+42000+3439694+31440+387600+67200+1015440+177840+42000+729900+36000+120000</f>
        <v>15730960</v>
      </c>
      <c r="B7" s="36" t="s">
        <v>16</v>
      </c>
      <c r="C7" s="121">
        <v>11920307.1</v>
      </c>
      <c r="D7" s="122"/>
      <c r="E7" s="22" t="s">
        <v>4</v>
      </c>
      <c r="F7" s="34" t="s">
        <v>84</v>
      </c>
      <c r="G7" s="121">
        <v>1418037</v>
      </c>
      <c r="H7" s="122"/>
    </row>
    <row r="8" spans="1:8" ht="20.25" customHeight="1" x14ac:dyDescent="0.5">
      <c r="A8" s="35">
        <f>1928880+1092120+996960+594240+1165200+730800+78000+31000+997200+694800+640800+457200</f>
        <v>9407200</v>
      </c>
      <c r="B8" s="36" t="s">
        <v>16</v>
      </c>
      <c r="C8" s="121">
        <v>7037745</v>
      </c>
      <c r="D8" s="122"/>
      <c r="E8" s="22" t="s">
        <v>5</v>
      </c>
      <c r="F8" s="34" t="s">
        <v>85</v>
      </c>
      <c r="G8" s="121">
        <v>668745</v>
      </c>
      <c r="H8" s="122"/>
    </row>
    <row r="9" spans="1:8" ht="20.25" customHeight="1" x14ac:dyDescent="0.5">
      <c r="A9" s="35">
        <f>152000+1430000+400000+60000+30000+50000</f>
        <v>2122000</v>
      </c>
      <c r="B9" s="36" t="s">
        <v>16</v>
      </c>
      <c r="C9" s="121">
        <v>150303</v>
      </c>
      <c r="D9" s="122"/>
      <c r="E9" s="22" t="s">
        <v>6</v>
      </c>
      <c r="F9" s="34" t="s">
        <v>63</v>
      </c>
      <c r="G9" s="121">
        <v>10817.5</v>
      </c>
      <c r="H9" s="122"/>
    </row>
    <row r="10" spans="1:8" ht="20.25" customHeight="1" x14ac:dyDescent="0.5">
      <c r="A10" s="35">
        <f>347000+4100000+2453500+3666000+3806600+1328000</f>
        <v>15701100</v>
      </c>
      <c r="B10" s="36" t="s">
        <v>16</v>
      </c>
      <c r="C10" s="121">
        <v>17010620.640000001</v>
      </c>
      <c r="D10" s="122"/>
      <c r="E10" s="22" t="s">
        <v>7</v>
      </c>
      <c r="F10" s="34" t="s">
        <v>64</v>
      </c>
      <c r="G10" s="121">
        <v>1516390.6</v>
      </c>
      <c r="H10" s="122"/>
    </row>
    <row r="11" spans="1:8" ht="20.25" customHeight="1" x14ac:dyDescent="0.5">
      <c r="A11" s="35">
        <f>210000+980000+839000+1540000+1276240+280000</f>
        <v>5125240</v>
      </c>
      <c r="B11" s="36" t="s">
        <v>16</v>
      </c>
      <c r="C11" s="121">
        <v>4955073.1900000004</v>
      </c>
      <c r="D11" s="122"/>
      <c r="E11" s="22" t="s">
        <v>8</v>
      </c>
      <c r="F11" s="34" t="s">
        <v>65</v>
      </c>
      <c r="G11" s="121">
        <v>410060.1</v>
      </c>
      <c r="H11" s="122"/>
    </row>
    <row r="12" spans="1:8" ht="20.25" customHeight="1" x14ac:dyDescent="0.5">
      <c r="A12" s="35">
        <v>930000</v>
      </c>
      <c r="B12" s="36" t="s">
        <v>16</v>
      </c>
      <c r="C12" s="121">
        <v>1272240.8</v>
      </c>
      <c r="D12" s="122"/>
      <c r="E12" s="22" t="s">
        <v>9</v>
      </c>
      <c r="F12" s="34" t="s">
        <v>66</v>
      </c>
      <c r="G12" s="121">
        <v>124917.85</v>
      </c>
      <c r="H12" s="122"/>
    </row>
    <row r="13" spans="1:8" ht="20.25" customHeight="1" x14ac:dyDescent="0.5">
      <c r="A13" s="35">
        <f>1048000+942000</f>
        <v>1990000</v>
      </c>
      <c r="B13" s="36"/>
      <c r="C13" s="121">
        <v>1872536.7</v>
      </c>
      <c r="D13" s="122"/>
      <c r="E13" s="22" t="s">
        <v>13</v>
      </c>
      <c r="F13" s="34" t="s">
        <v>67</v>
      </c>
      <c r="G13" s="121">
        <v>100000</v>
      </c>
      <c r="H13" s="122"/>
    </row>
    <row r="14" spans="1:8" ht="20.25" customHeight="1" x14ac:dyDescent="0.5">
      <c r="A14" s="35">
        <f>140000+118000+799400+3243800+137000+912800</f>
        <v>5351000</v>
      </c>
      <c r="B14" s="36" t="s">
        <v>16</v>
      </c>
      <c r="C14" s="121">
        <v>4081700</v>
      </c>
      <c r="D14" s="122"/>
      <c r="E14" s="22" t="s">
        <v>10</v>
      </c>
      <c r="F14" s="34" t="s">
        <v>68</v>
      </c>
      <c r="G14" s="121">
        <v>290500</v>
      </c>
      <c r="H14" s="122"/>
    </row>
    <row r="15" spans="1:8" ht="20.25" customHeight="1" x14ac:dyDescent="0.5">
      <c r="A15" s="13">
        <f>310000+8231000+650000</f>
        <v>9191000</v>
      </c>
      <c r="B15" s="36"/>
      <c r="C15" s="121">
        <v>4755200</v>
      </c>
      <c r="D15" s="122"/>
      <c r="E15" s="22" t="s">
        <v>95</v>
      </c>
      <c r="F15" s="34" t="s">
        <v>69</v>
      </c>
      <c r="G15" s="121">
        <v>500000</v>
      </c>
      <c r="H15" s="122"/>
    </row>
    <row r="16" spans="1:8" ht="20.25" customHeight="1" x14ac:dyDescent="0.5">
      <c r="A16" s="13"/>
      <c r="B16" s="36"/>
      <c r="C16" s="121">
        <v>0</v>
      </c>
      <c r="D16" s="122"/>
      <c r="E16" s="22" t="s">
        <v>96</v>
      </c>
      <c r="F16" s="37" t="s">
        <v>93</v>
      </c>
      <c r="G16" s="121"/>
      <c r="H16" s="122"/>
    </row>
    <row r="17" spans="1:8" ht="20.25" customHeight="1" thickBot="1" x14ac:dyDescent="0.55000000000000004">
      <c r="A17" s="67">
        <f>SUM(A6:A16)</f>
        <v>86846000</v>
      </c>
      <c r="B17" s="68" t="s">
        <v>16</v>
      </c>
      <c r="C17" s="159">
        <f>SUM(C6:C16)</f>
        <v>64191773.780000001</v>
      </c>
      <c r="D17" s="160"/>
      <c r="E17" s="69"/>
      <c r="F17" s="34"/>
      <c r="G17" s="159">
        <f>SUM(G6:G16)</f>
        <v>13708373.899999999</v>
      </c>
      <c r="H17" s="160"/>
    </row>
    <row r="18" spans="1:8" ht="20.25" customHeight="1" thickTop="1" x14ac:dyDescent="0.5">
      <c r="C18" s="147">
        <f>G18</f>
        <v>0</v>
      </c>
      <c r="D18" s="148"/>
      <c r="E18" s="63" t="s">
        <v>132</v>
      </c>
      <c r="F18" s="34"/>
      <c r="G18" s="147">
        <v>0</v>
      </c>
      <c r="H18" s="148"/>
    </row>
    <row r="19" spans="1:8" ht="20.25" customHeight="1" x14ac:dyDescent="0.5">
      <c r="C19" s="119">
        <v>13339500</v>
      </c>
      <c r="D19" s="120"/>
      <c r="E19" s="38" t="s">
        <v>134</v>
      </c>
      <c r="F19" s="34"/>
      <c r="G19" s="119">
        <v>1085800</v>
      </c>
      <c r="H19" s="120"/>
    </row>
    <row r="20" spans="1:8" ht="20.25" customHeight="1" x14ac:dyDescent="0.5">
      <c r="C20" s="121">
        <f t="shared" ref="C20:C24" si="0">G20</f>
        <v>0</v>
      </c>
      <c r="D20" s="122"/>
      <c r="E20" s="43" t="s">
        <v>133</v>
      </c>
      <c r="F20" s="34"/>
      <c r="G20" s="121"/>
      <c r="H20" s="122"/>
    </row>
    <row r="21" spans="1:8" ht="20.25" customHeight="1" x14ac:dyDescent="0.5">
      <c r="C21" s="84">
        <f t="shared" si="0"/>
        <v>0</v>
      </c>
      <c r="D21" s="85">
        <v>7560</v>
      </c>
      <c r="E21" s="22" t="s">
        <v>12</v>
      </c>
      <c r="F21" s="34"/>
      <c r="G21" s="121">
        <v>0</v>
      </c>
      <c r="H21" s="122"/>
    </row>
    <row r="22" spans="1:8" ht="20.25" customHeight="1" x14ac:dyDescent="0.5">
      <c r="C22" s="84">
        <f t="shared" si="0"/>
        <v>0</v>
      </c>
      <c r="D22" s="85">
        <v>120000</v>
      </c>
      <c r="E22" s="22" t="s">
        <v>4</v>
      </c>
      <c r="F22" s="34"/>
      <c r="G22" s="121">
        <v>0</v>
      </c>
      <c r="H22" s="122"/>
    </row>
    <row r="23" spans="1:8" ht="20.25" customHeight="1" x14ac:dyDescent="0.5">
      <c r="C23" s="84">
        <f t="shared" si="0"/>
        <v>0</v>
      </c>
      <c r="D23" s="85">
        <v>144000</v>
      </c>
      <c r="E23" s="22" t="s">
        <v>5</v>
      </c>
      <c r="F23" s="34"/>
      <c r="G23" s="121">
        <v>0</v>
      </c>
      <c r="H23" s="122"/>
    </row>
    <row r="24" spans="1:8" ht="20.25" customHeight="1" x14ac:dyDescent="0.5">
      <c r="C24" s="84">
        <f t="shared" si="0"/>
        <v>0</v>
      </c>
      <c r="D24" s="85">
        <f>SUM(C24)</f>
        <v>0</v>
      </c>
      <c r="E24" s="22" t="s">
        <v>8</v>
      </c>
      <c r="F24" s="34"/>
      <c r="G24" s="121"/>
      <c r="H24" s="122"/>
    </row>
    <row r="25" spans="1:8" ht="20.25" customHeight="1" x14ac:dyDescent="0.5">
      <c r="C25" s="121">
        <v>1298437</v>
      </c>
      <c r="D25" s="122"/>
      <c r="E25" s="22" t="s">
        <v>7</v>
      </c>
      <c r="F25" s="34"/>
      <c r="G25" s="121">
        <v>24000</v>
      </c>
      <c r="H25" s="122"/>
    </row>
    <row r="26" spans="1:8" ht="20.25" customHeight="1" x14ac:dyDescent="0.5">
      <c r="C26" s="121">
        <v>58063</v>
      </c>
      <c r="D26" s="122"/>
      <c r="E26" s="22" t="s">
        <v>6</v>
      </c>
      <c r="F26" s="34"/>
      <c r="G26" s="121">
        <v>8520</v>
      </c>
      <c r="H26" s="122"/>
    </row>
    <row r="27" spans="1:8" ht="20.25" customHeight="1" x14ac:dyDescent="0.5">
      <c r="C27" s="121">
        <v>1457678.55</v>
      </c>
      <c r="D27" s="122"/>
      <c r="E27" s="22" t="s">
        <v>110</v>
      </c>
      <c r="F27" s="34"/>
      <c r="G27" s="121"/>
      <c r="H27" s="122"/>
    </row>
    <row r="28" spans="1:8" ht="20.25" customHeight="1" x14ac:dyDescent="0.5">
      <c r="C28" s="121">
        <v>0</v>
      </c>
      <c r="D28" s="122"/>
      <c r="E28" s="22" t="s">
        <v>166</v>
      </c>
      <c r="F28" s="34" t="s">
        <v>125</v>
      </c>
      <c r="G28" s="121"/>
      <c r="H28" s="122"/>
    </row>
    <row r="29" spans="1:8" ht="20.25" customHeight="1" x14ac:dyDescent="0.5">
      <c r="C29" s="121">
        <v>9972013.0899999999</v>
      </c>
      <c r="D29" s="122"/>
      <c r="E29" s="22" t="s">
        <v>37</v>
      </c>
      <c r="F29" s="34" t="s">
        <v>73</v>
      </c>
      <c r="G29" s="121">
        <v>1390575.51</v>
      </c>
      <c r="H29" s="122"/>
    </row>
    <row r="30" spans="1:8" ht="20.25" customHeight="1" x14ac:dyDescent="0.5">
      <c r="C30" s="121">
        <v>1073561</v>
      </c>
      <c r="D30" s="122"/>
      <c r="E30" s="22" t="s">
        <v>34</v>
      </c>
      <c r="F30" s="34" t="s">
        <v>60</v>
      </c>
      <c r="G30" s="121">
        <v>206201</v>
      </c>
      <c r="H30" s="122"/>
    </row>
    <row r="31" spans="1:8" ht="20.25" customHeight="1" x14ac:dyDescent="0.5">
      <c r="C31" s="121">
        <v>4792955</v>
      </c>
      <c r="D31" s="122"/>
      <c r="E31" s="22" t="s">
        <v>55</v>
      </c>
      <c r="F31" s="34" t="s">
        <v>59</v>
      </c>
      <c r="G31" s="121">
        <v>176900</v>
      </c>
      <c r="H31" s="122"/>
    </row>
    <row r="32" spans="1:8" ht="20.25" customHeight="1" x14ac:dyDescent="0.5">
      <c r="C32" s="121">
        <v>582914</v>
      </c>
      <c r="D32" s="122"/>
      <c r="E32" s="22" t="s">
        <v>86</v>
      </c>
      <c r="F32" s="34" t="s">
        <v>74</v>
      </c>
      <c r="G32" s="121"/>
      <c r="H32" s="122"/>
    </row>
    <row r="33" spans="1:13" ht="20.25" customHeight="1" x14ac:dyDescent="0.5">
      <c r="C33" s="121">
        <v>6668</v>
      </c>
      <c r="D33" s="122"/>
      <c r="E33" s="22" t="s">
        <v>91</v>
      </c>
      <c r="F33" s="34" t="s">
        <v>92</v>
      </c>
      <c r="G33" s="121"/>
      <c r="H33" s="122"/>
    </row>
    <row r="34" spans="1:13" s="14" customFormat="1" ht="23.25" x14ac:dyDescent="0.5">
      <c r="A34" s="31"/>
      <c r="B34" s="22"/>
      <c r="C34" s="121">
        <v>761900</v>
      </c>
      <c r="D34" s="122"/>
      <c r="E34" s="22" t="s">
        <v>193</v>
      </c>
      <c r="F34" s="34" t="s">
        <v>144</v>
      </c>
      <c r="G34" s="121"/>
      <c r="H34" s="122"/>
    </row>
    <row r="35" spans="1:13" ht="23.25" x14ac:dyDescent="0.5">
      <c r="A35" s="40"/>
      <c r="C35" s="121">
        <v>1078939</v>
      </c>
      <c r="D35" s="122"/>
      <c r="E35" s="22" t="s">
        <v>112</v>
      </c>
      <c r="F35" s="34" t="s">
        <v>143</v>
      </c>
      <c r="G35" s="121">
        <v>0</v>
      </c>
      <c r="H35" s="122"/>
      <c r="J35" s="22"/>
      <c r="K35" s="22"/>
    </row>
    <row r="36" spans="1:13" ht="23.25" x14ac:dyDescent="0.5">
      <c r="A36" s="40"/>
      <c r="C36" s="88"/>
      <c r="D36" s="89">
        <v>900</v>
      </c>
      <c r="E36" s="22" t="s">
        <v>201</v>
      </c>
      <c r="F36" s="34"/>
      <c r="G36" s="121">
        <v>0</v>
      </c>
      <c r="H36" s="122"/>
      <c r="J36" s="22"/>
      <c r="K36" s="22"/>
    </row>
    <row r="37" spans="1:13" ht="20.25" customHeight="1" x14ac:dyDescent="0.5">
      <c r="A37" s="40"/>
      <c r="B37" s="77"/>
      <c r="C37" s="121">
        <f>G37</f>
        <v>6739323.7000000002</v>
      </c>
      <c r="D37" s="122"/>
      <c r="E37" s="22" t="s">
        <v>207</v>
      </c>
      <c r="F37" s="34"/>
      <c r="G37" s="121">
        <v>6739323.7000000002</v>
      </c>
      <c r="H37" s="122"/>
      <c r="L37" s="31"/>
      <c r="M37" s="31"/>
    </row>
    <row r="38" spans="1:13" ht="23.25" x14ac:dyDescent="0.5">
      <c r="A38" s="40"/>
      <c r="B38" s="77"/>
      <c r="C38" s="121">
        <v>8.14</v>
      </c>
      <c r="D38" s="122"/>
      <c r="E38" s="22" t="s">
        <v>194</v>
      </c>
      <c r="F38" s="34" t="s">
        <v>195</v>
      </c>
      <c r="G38" s="121"/>
      <c r="H38" s="122"/>
      <c r="J38" s="22"/>
      <c r="K38" s="22"/>
    </row>
    <row r="39" spans="1:13" ht="23.25" x14ac:dyDescent="0.5">
      <c r="C39" s="121">
        <v>5371397.9400000004</v>
      </c>
      <c r="D39" s="122"/>
      <c r="E39" s="22" t="s">
        <v>54</v>
      </c>
      <c r="F39" s="37" t="s">
        <v>72</v>
      </c>
      <c r="G39" s="121">
        <v>1216489.26</v>
      </c>
      <c r="H39" s="122"/>
      <c r="J39" s="22"/>
      <c r="K39" s="22"/>
    </row>
    <row r="40" spans="1:13" ht="20.25" customHeight="1" x14ac:dyDescent="0.5">
      <c r="C40" s="125">
        <f>C19+D21+D22+D23+C25+C26+C27+C29+C30+C31+C32+C33+C34+C35+C38+C39+C37+D36</f>
        <v>46805818.420000002</v>
      </c>
      <c r="D40" s="126"/>
      <c r="F40" s="39"/>
      <c r="G40" s="125">
        <f>SUM(G18:G39)</f>
        <v>10847809.470000001</v>
      </c>
      <c r="H40" s="126"/>
    </row>
    <row r="41" spans="1:13" ht="20.25" customHeight="1" thickBot="1" x14ac:dyDescent="0.55000000000000004">
      <c r="C41" s="159">
        <f>C17+C40</f>
        <v>110997592.2</v>
      </c>
      <c r="D41" s="160"/>
      <c r="E41" s="70" t="s">
        <v>38</v>
      </c>
      <c r="G41" s="159">
        <f>G17+G40</f>
        <v>24556183.369999997</v>
      </c>
      <c r="H41" s="160"/>
    </row>
    <row r="42" spans="1:13" ht="20.25" customHeight="1" thickTop="1" x14ac:dyDescent="0.5">
      <c r="C42" s="72"/>
      <c r="D42" s="73"/>
      <c r="E42" s="70"/>
      <c r="G42" s="72"/>
      <c r="H42" s="73"/>
    </row>
    <row r="43" spans="1:13" ht="20.25" customHeight="1" x14ac:dyDescent="0.5">
      <c r="C43" s="119">
        <v>27206674.960000001</v>
      </c>
      <c r="D43" s="120"/>
      <c r="E43" s="70" t="s">
        <v>39</v>
      </c>
      <c r="G43" s="119"/>
      <c r="H43" s="120"/>
    </row>
    <row r="44" spans="1:13" ht="20.25" customHeight="1" x14ac:dyDescent="0.5">
      <c r="C44" s="121"/>
      <c r="D44" s="122"/>
      <c r="E44" s="70" t="s">
        <v>40</v>
      </c>
      <c r="G44" s="121"/>
      <c r="H44" s="122"/>
    </row>
    <row r="45" spans="1:13" ht="20.25" customHeight="1" x14ac:dyDescent="0.5">
      <c r="C45" s="121"/>
      <c r="D45" s="122"/>
      <c r="E45" s="70" t="s">
        <v>41</v>
      </c>
      <c r="G45" s="119">
        <v>-10384430.220000001</v>
      </c>
      <c r="H45" s="120"/>
    </row>
    <row r="46" spans="1:13" ht="20.25" customHeight="1" thickBot="1" x14ac:dyDescent="0.55000000000000004">
      <c r="C46" s="159">
        <v>80950856.439999998</v>
      </c>
      <c r="D46" s="160"/>
      <c r="E46" s="70" t="s">
        <v>42</v>
      </c>
      <c r="G46" s="159">
        <v>80950856.439999998</v>
      </c>
      <c r="H46" s="160"/>
      <c r="I46" s="40">
        <f>C46-G46</f>
        <v>0</v>
      </c>
    </row>
    <row r="47" spans="1:13" ht="20.25" customHeight="1" thickTop="1" x14ac:dyDescent="0.5">
      <c r="C47" s="41" t="s">
        <v>167</v>
      </c>
      <c r="D47" s="41"/>
      <c r="E47" s="70"/>
      <c r="G47" s="71"/>
      <c r="H47" s="71"/>
      <c r="I47" s="40"/>
    </row>
    <row r="48" spans="1:13" ht="30" customHeight="1" x14ac:dyDescent="0.5">
      <c r="A48" s="31" t="s">
        <v>118</v>
      </c>
      <c r="C48" s="41"/>
      <c r="D48" s="41"/>
      <c r="E48" s="86" t="s">
        <v>118</v>
      </c>
      <c r="F48" s="22" t="s">
        <v>121</v>
      </c>
      <c r="G48" s="71"/>
      <c r="H48" s="71"/>
    </row>
    <row r="49" spans="1:8" ht="20.25" customHeight="1" x14ac:dyDescent="0.5">
      <c r="A49" s="31" t="s">
        <v>119</v>
      </c>
      <c r="C49" s="41"/>
      <c r="D49" s="41"/>
      <c r="E49" s="86" t="s">
        <v>98</v>
      </c>
      <c r="F49" s="149" t="s">
        <v>147</v>
      </c>
      <c r="G49" s="149"/>
      <c r="H49" s="149"/>
    </row>
    <row r="50" spans="1:8" ht="20.25" customHeight="1" x14ac:dyDescent="0.5">
      <c r="A50" s="31" t="s">
        <v>120</v>
      </c>
      <c r="C50" s="41"/>
      <c r="D50" s="41"/>
      <c r="E50" s="86" t="s">
        <v>99</v>
      </c>
      <c r="F50" s="22" t="s">
        <v>186</v>
      </c>
      <c r="G50" s="71"/>
      <c r="H50" s="71"/>
    </row>
  </sheetData>
  <mergeCells count="87">
    <mergeCell ref="C16:D16"/>
    <mergeCell ref="G16:H16"/>
    <mergeCell ref="G24:H24"/>
    <mergeCell ref="G25:H25"/>
    <mergeCell ref="G26:H26"/>
    <mergeCell ref="C25:D25"/>
    <mergeCell ref="C26:D26"/>
    <mergeCell ref="C17:D17"/>
    <mergeCell ref="G17:H17"/>
    <mergeCell ref="C18:D18"/>
    <mergeCell ref="G18:H18"/>
    <mergeCell ref="C19:D19"/>
    <mergeCell ref="G19:H19"/>
    <mergeCell ref="C20:D20"/>
    <mergeCell ref="G31:H31"/>
    <mergeCell ref="C32:D32"/>
    <mergeCell ref="G32:H32"/>
    <mergeCell ref="G45:H45"/>
    <mergeCell ref="C31:D31"/>
    <mergeCell ref="C35:D35"/>
    <mergeCell ref="G35:H35"/>
    <mergeCell ref="C33:D33"/>
    <mergeCell ref="C34:D34"/>
    <mergeCell ref="G34:H34"/>
    <mergeCell ref="C38:D38"/>
    <mergeCell ref="G38:H38"/>
    <mergeCell ref="C43:D43"/>
    <mergeCell ref="G43:H43"/>
    <mergeCell ref="C40:D40"/>
    <mergeCell ref="G40:H40"/>
    <mergeCell ref="C8:D8"/>
    <mergeCell ref="G8:H8"/>
    <mergeCell ref="C9:D9"/>
    <mergeCell ref="G9:H9"/>
    <mergeCell ref="G10:H10"/>
    <mergeCell ref="C10:D10"/>
    <mergeCell ref="C5:D5"/>
    <mergeCell ref="G5:H5"/>
    <mergeCell ref="C6:D6"/>
    <mergeCell ref="G6:H6"/>
    <mergeCell ref="C7:D7"/>
    <mergeCell ref="G7:H7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F49:H49"/>
    <mergeCell ref="G44:H44"/>
    <mergeCell ref="G33:H33"/>
    <mergeCell ref="C39:D39"/>
    <mergeCell ref="G39:H39"/>
    <mergeCell ref="C37:D37"/>
    <mergeCell ref="G37:H37"/>
    <mergeCell ref="C46:D46"/>
    <mergeCell ref="G46:H46"/>
    <mergeCell ref="C41:D41"/>
    <mergeCell ref="G41:H41"/>
    <mergeCell ref="C44:D44"/>
    <mergeCell ref="G36:H36"/>
    <mergeCell ref="C45:D45"/>
    <mergeCell ref="C11:D11"/>
    <mergeCell ref="G11:H11"/>
    <mergeCell ref="C12:D12"/>
    <mergeCell ref="G12:H12"/>
    <mergeCell ref="C13:D13"/>
    <mergeCell ref="G13:H13"/>
    <mergeCell ref="C14:D14"/>
    <mergeCell ref="G30:H30"/>
    <mergeCell ref="G14:H14"/>
    <mergeCell ref="C15:D15"/>
    <mergeCell ref="G15:H15"/>
    <mergeCell ref="G29:H29"/>
    <mergeCell ref="C27:D27"/>
    <mergeCell ref="C29:D29"/>
    <mergeCell ref="C30:D30"/>
    <mergeCell ref="C28:D28"/>
    <mergeCell ref="G20:H20"/>
    <mergeCell ref="G28:H28"/>
    <mergeCell ref="G23:H23"/>
    <mergeCell ref="G21:H21"/>
    <mergeCell ref="G22:H22"/>
    <mergeCell ref="G27:H27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79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24" zoomScaleSheetLayoutView="100" workbookViewId="0">
      <selection activeCell="F28" sqref="F28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6384" width="9.59765625" style="1"/>
  </cols>
  <sheetData>
    <row r="1" spans="1:7" x14ac:dyDescent="0.5">
      <c r="A1" s="87"/>
      <c r="B1" s="87"/>
      <c r="C1" s="87"/>
      <c r="D1" s="87"/>
      <c r="E1" s="87"/>
      <c r="F1" s="87"/>
      <c r="G1" s="87"/>
    </row>
    <row r="2" spans="1:7" x14ac:dyDescent="0.5">
      <c r="A2" s="131" t="s">
        <v>115</v>
      </c>
      <c r="B2" s="131"/>
      <c r="C2" s="131"/>
      <c r="D2" s="131"/>
      <c r="E2" s="131"/>
      <c r="F2" s="131"/>
      <c r="G2" s="131"/>
    </row>
    <row r="3" spans="1:7" x14ac:dyDescent="0.5">
      <c r="A3" s="131" t="s">
        <v>46</v>
      </c>
      <c r="B3" s="131"/>
      <c r="C3" s="131"/>
      <c r="D3" s="131"/>
      <c r="E3" s="131"/>
      <c r="F3" s="131"/>
      <c r="G3" s="131"/>
    </row>
    <row r="4" spans="1:7" x14ac:dyDescent="0.5">
      <c r="A4" s="131" t="s">
        <v>202</v>
      </c>
      <c r="B4" s="131"/>
      <c r="C4" s="131"/>
      <c r="D4" s="131"/>
      <c r="E4" s="131"/>
      <c r="F4" s="131"/>
      <c r="G4" s="131"/>
    </row>
    <row r="5" spans="1:7" x14ac:dyDescent="0.5">
      <c r="A5" s="21" t="s">
        <v>37</v>
      </c>
      <c r="B5" s="21" t="s">
        <v>1</v>
      </c>
      <c r="C5" s="21" t="s">
        <v>25</v>
      </c>
      <c r="D5" s="21" t="s">
        <v>47</v>
      </c>
      <c r="E5" s="79" t="s">
        <v>48</v>
      </c>
      <c r="F5" s="21" t="s">
        <v>57</v>
      </c>
      <c r="G5" s="21" t="s">
        <v>49</v>
      </c>
    </row>
    <row r="6" spans="1:7" x14ac:dyDescent="0.5">
      <c r="A6" s="6" t="s">
        <v>50</v>
      </c>
      <c r="B6" s="5">
        <v>230102</v>
      </c>
      <c r="C6" s="2">
        <v>24460.77</v>
      </c>
      <c r="D6" s="2">
        <v>27971.759999999998</v>
      </c>
      <c r="E6" s="2">
        <v>24460.77</v>
      </c>
      <c r="F6" s="3">
        <f>C6+D6-E6</f>
        <v>27971.759999999998</v>
      </c>
      <c r="G6" s="7"/>
    </row>
    <row r="7" spans="1:7" x14ac:dyDescent="0.5">
      <c r="A7" s="6" t="s">
        <v>51</v>
      </c>
      <c r="B7" s="5">
        <v>230108</v>
      </c>
      <c r="C7" s="2">
        <v>1943115.25</v>
      </c>
      <c r="D7" s="2">
        <v>44230</v>
      </c>
      <c r="E7" s="82">
        <v>398195.25</v>
      </c>
      <c r="F7" s="3">
        <f t="shared" ref="F7:F25" si="0">C7+D7-E7</f>
        <v>1589150</v>
      </c>
      <c r="G7" s="7"/>
    </row>
    <row r="8" spans="1:7" x14ac:dyDescent="0.5">
      <c r="A8" s="6" t="s">
        <v>196</v>
      </c>
      <c r="B8" s="5"/>
      <c r="C8" s="2">
        <v>8350</v>
      </c>
      <c r="D8" s="2"/>
      <c r="E8" s="82"/>
      <c r="F8" s="3">
        <f t="shared" si="0"/>
        <v>8350</v>
      </c>
      <c r="G8" s="7"/>
    </row>
    <row r="9" spans="1:7" x14ac:dyDescent="0.5">
      <c r="A9" s="6" t="s">
        <v>208</v>
      </c>
      <c r="B9" s="5"/>
      <c r="C9" s="2"/>
      <c r="D9" s="2">
        <v>99900</v>
      </c>
      <c r="E9" s="91"/>
      <c r="F9" s="3">
        <f t="shared" si="0"/>
        <v>99900</v>
      </c>
      <c r="G9" s="7"/>
    </row>
    <row r="10" spans="1:7" x14ac:dyDescent="0.5">
      <c r="A10" s="6" t="s">
        <v>209</v>
      </c>
      <c r="B10" s="5"/>
      <c r="C10" s="2"/>
      <c r="D10" s="2">
        <v>17000</v>
      </c>
      <c r="E10" s="91"/>
      <c r="F10" s="3">
        <f t="shared" si="0"/>
        <v>17000</v>
      </c>
      <c r="G10" s="7"/>
    </row>
    <row r="11" spans="1:7" x14ac:dyDescent="0.5">
      <c r="A11" s="6" t="s">
        <v>52</v>
      </c>
      <c r="B11" s="5">
        <v>230105</v>
      </c>
      <c r="C11" s="2">
        <v>24028.85</v>
      </c>
      <c r="D11" s="2">
        <v>48.34</v>
      </c>
      <c r="E11" s="82"/>
      <c r="F11" s="3">
        <f t="shared" si="0"/>
        <v>24077.19</v>
      </c>
      <c r="G11" s="7"/>
    </row>
    <row r="12" spans="1:7" x14ac:dyDescent="0.5">
      <c r="A12" s="6" t="s">
        <v>56</v>
      </c>
      <c r="B12" s="5">
        <v>230106</v>
      </c>
      <c r="C12" s="2">
        <v>14410.87</v>
      </c>
      <c r="D12" s="2"/>
      <c r="E12" s="82"/>
      <c r="F12" s="3">
        <f t="shared" si="0"/>
        <v>14410.87</v>
      </c>
      <c r="G12" s="7"/>
    </row>
    <row r="13" spans="1:7" x14ac:dyDescent="0.5">
      <c r="A13" s="6" t="s">
        <v>97</v>
      </c>
      <c r="B13" s="5"/>
      <c r="C13" s="2">
        <v>1975974.4</v>
      </c>
      <c r="D13" s="8"/>
      <c r="E13" s="9">
        <v>444648.83</v>
      </c>
      <c r="F13" s="3">
        <f t="shared" si="0"/>
        <v>1531325.5699999998</v>
      </c>
      <c r="G13" s="76"/>
    </row>
    <row r="14" spans="1:7" x14ac:dyDescent="0.5">
      <c r="A14" s="6" t="s">
        <v>199</v>
      </c>
      <c r="B14" s="78"/>
      <c r="C14" s="2">
        <v>7560</v>
      </c>
      <c r="D14" s="11">
        <v>13070</v>
      </c>
      <c r="E14" s="11">
        <v>7560</v>
      </c>
      <c r="F14" s="3">
        <f t="shared" si="0"/>
        <v>13070</v>
      </c>
      <c r="G14" s="12"/>
    </row>
    <row r="15" spans="1:7" x14ac:dyDescent="0.5">
      <c r="A15" s="6" t="s">
        <v>191</v>
      </c>
      <c r="B15" s="78"/>
      <c r="C15" s="2">
        <v>11727</v>
      </c>
      <c r="D15" s="8">
        <v>0</v>
      </c>
      <c r="E15" s="11">
        <v>10197</v>
      </c>
      <c r="F15" s="3">
        <f t="shared" si="0"/>
        <v>1530</v>
      </c>
      <c r="G15" s="12"/>
    </row>
    <row r="16" spans="1:7" x14ac:dyDescent="0.5">
      <c r="A16" s="6" t="s">
        <v>192</v>
      </c>
      <c r="B16" s="78"/>
      <c r="C16" s="2">
        <v>32536</v>
      </c>
      <c r="D16" s="11">
        <v>33439</v>
      </c>
      <c r="E16" s="11">
        <v>32536</v>
      </c>
      <c r="F16" s="3">
        <f t="shared" si="0"/>
        <v>33439</v>
      </c>
      <c r="G16" s="12"/>
    </row>
    <row r="17" spans="1:7" x14ac:dyDescent="0.5">
      <c r="A17" s="6" t="s">
        <v>101</v>
      </c>
      <c r="B17" s="10"/>
      <c r="C17" s="2"/>
      <c r="D17" s="11">
        <v>47953.5</v>
      </c>
      <c r="E17" s="8">
        <v>47953.5</v>
      </c>
      <c r="F17" s="3">
        <f t="shared" si="0"/>
        <v>0</v>
      </c>
      <c r="G17" s="12"/>
    </row>
    <row r="18" spans="1:7" x14ac:dyDescent="0.5">
      <c r="A18" s="6" t="s">
        <v>102</v>
      </c>
      <c r="B18" s="5"/>
      <c r="C18" s="2"/>
      <c r="D18" s="8">
        <v>26906.16</v>
      </c>
      <c r="E18" s="8">
        <v>26906.16</v>
      </c>
      <c r="F18" s="3">
        <f t="shared" si="0"/>
        <v>0</v>
      </c>
      <c r="G18" s="7"/>
    </row>
    <row r="19" spans="1:7" x14ac:dyDescent="0.5">
      <c r="A19" s="6" t="s">
        <v>89</v>
      </c>
      <c r="B19" s="5"/>
      <c r="C19" s="2"/>
      <c r="D19" s="8">
        <v>68300</v>
      </c>
      <c r="E19" s="8">
        <v>68300</v>
      </c>
      <c r="F19" s="3">
        <f t="shared" si="0"/>
        <v>0</v>
      </c>
      <c r="G19" s="7"/>
    </row>
    <row r="20" spans="1:7" x14ac:dyDescent="0.5">
      <c r="A20" s="6" t="s">
        <v>159</v>
      </c>
      <c r="B20" s="5"/>
      <c r="C20" s="2"/>
      <c r="D20" s="8">
        <v>261688</v>
      </c>
      <c r="E20" s="8">
        <v>261688</v>
      </c>
      <c r="F20" s="3">
        <f t="shared" si="0"/>
        <v>0</v>
      </c>
      <c r="G20" s="7"/>
    </row>
    <row r="21" spans="1:7" x14ac:dyDescent="0.5">
      <c r="A21" s="6" t="s">
        <v>160</v>
      </c>
      <c r="B21" s="5"/>
      <c r="C21" s="2"/>
      <c r="D21" s="8">
        <v>13900</v>
      </c>
      <c r="E21" s="8">
        <v>13900</v>
      </c>
      <c r="F21" s="3">
        <f t="shared" si="0"/>
        <v>0</v>
      </c>
      <c r="G21" s="7"/>
    </row>
    <row r="22" spans="1:7" x14ac:dyDescent="0.5">
      <c r="A22" s="6" t="s">
        <v>103</v>
      </c>
      <c r="B22" s="20"/>
      <c r="C22" s="2"/>
      <c r="D22" s="8">
        <v>54080</v>
      </c>
      <c r="E22" s="20">
        <v>54080</v>
      </c>
      <c r="F22" s="3">
        <f t="shared" si="0"/>
        <v>0</v>
      </c>
      <c r="G22" s="4"/>
    </row>
    <row r="23" spans="1:7" x14ac:dyDescent="0.5">
      <c r="A23" s="6" t="s">
        <v>122</v>
      </c>
      <c r="B23" s="10"/>
      <c r="C23" s="2"/>
      <c r="D23" s="20">
        <v>150</v>
      </c>
      <c r="E23" s="11">
        <v>150</v>
      </c>
      <c r="F23" s="3">
        <f t="shared" si="0"/>
        <v>0</v>
      </c>
      <c r="G23" s="12"/>
    </row>
    <row r="24" spans="1:7" x14ac:dyDescent="0.5">
      <c r="A24" s="6" t="s">
        <v>104</v>
      </c>
      <c r="B24" s="10"/>
      <c r="C24" s="2"/>
      <c r="D24" s="11"/>
      <c r="E24" s="11"/>
      <c r="F24" s="3">
        <f t="shared" si="0"/>
        <v>0</v>
      </c>
      <c r="G24" s="12"/>
    </row>
    <row r="25" spans="1:7" x14ac:dyDescent="0.5">
      <c r="A25" s="80" t="s">
        <v>197</v>
      </c>
      <c r="B25" s="81"/>
      <c r="C25" s="2">
        <v>3633</v>
      </c>
      <c r="D25" s="11">
        <v>0</v>
      </c>
      <c r="E25" s="11">
        <v>0</v>
      </c>
      <c r="F25" s="3">
        <f t="shared" si="0"/>
        <v>3633</v>
      </c>
      <c r="G25" s="6"/>
    </row>
    <row r="26" spans="1:7" ht="24" thickBot="1" x14ac:dyDescent="0.55000000000000004">
      <c r="A26" s="42" t="s">
        <v>43</v>
      </c>
      <c r="B26" s="44"/>
      <c r="C26" s="45">
        <f>SUM(C6:C25)</f>
        <v>4045796.14</v>
      </c>
      <c r="D26" s="24">
        <f>SUM(D6:D25)</f>
        <v>708636.76</v>
      </c>
      <c r="E26" s="24">
        <f t="shared" ref="E26" si="1">SUM(E6:E25)</f>
        <v>1390575.5100000002</v>
      </c>
      <c r="F26" s="24">
        <f>SUM(F6:F25)</f>
        <v>3363857.3899999997</v>
      </c>
      <c r="G26" s="46"/>
    </row>
    <row r="27" spans="1:7" ht="24" thickTop="1" x14ac:dyDescent="0.5">
      <c r="A27" s="15"/>
      <c r="B27" s="16"/>
      <c r="C27" s="16"/>
      <c r="D27" s="16"/>
      <c r="E27" s="16"/>
      <c r="F27" s="16"/>
      <c r="G27" s="17"/>
    </row>
    <row r="28" spans="1:7" x14ac:dyDescent="0.5">
      <c r="A28" s="14"/>
      <c r="B28" s="162" t="s">
        <v>181</v>
      </c>
      <c r="C28" s="162"/>
      <c r="D28" s="162"/>
      <c r="E28" s="162"/>
      <c r="F28" s="14"/>
      <c r="G28" s="14"/>
    </row>
    <row r="29" spans="1:7" x14ac:dyDescent="0.5">
      <c r="A29" s="161" t="s">
        <v>148</v>
      </c>
      <c r="B29" s="161"/>
      <c r="C29" s="161"/>
      <c r="D29" s="161"/>
      <c r="E29" s="161"/>
      <c r="F29" s="161"/>
      <c r="G29" s="161"/>
    </row>
    <row r="30" spans="1:7" x14ac:dyDescent="0.5">
      <c r="A30" s="161" t="s">
        <v>149</v>
      </c>
      <c r="B30" s="161"/>
      <c r="C30" s="161"/>
      <c r="D30" s="161"/>
      <c r="E30" s="161"/>
      <c r="F30" s="161"/>
      <c r="G30" s="161"/>
    </row>
    <row r="31" spans="1:7" x14ac:dyDescent="0.5">
      <c r="A31" s="14"/>
      <c r="B31" s="14"/>
      <c r="C31" s="14"/>
      <c r="D31" s="14"/>
      <c r="E31" s="14"/>
      <c r="F31" s="14"/>
      <c r="G31" s="14"/>
    </row>
    <row r="32" spans="1:7" x14ac:dyDescent="0.5">
      <c r="A32" s="14"/>
      <c r="B32" s="161" t="s">
        <v>182</v>
      </c>
      <c r="C32" s="161"/>
      <c r="D32" s="161"/>
      <c r="E32" s="161"/>
      <c r="F32" s="14"/>
      <c r="G32" s="14"/>
    </row>
    <row r="33" spans="1:7" x14ac:dyDescent="0.5">
      <c r="A33" s="161" t="s">
        <v>150</v>
      </c>
      <c r="B33" s="161"/>
      <c r="C33" s="161"/>
      <c r="D33" s="161"/>
      <c r="E33" s="161"/>
      <c r="F33" s="161"/>
      <c r="G33" s="161"/>
    </row>
    <row r="34" spans="1:7" x14ac:dyDescent="0.5">
      <c r="A34" s="161" t="s">
        <v>151</v>
      </c>
      <c r="B34" s="161"/>
      <c r="C34" s="161"/>
      <c r="D34" s="161"/>
      <c r="E34" s="161"/>
      <c r="F34" s="161"/>
      <c r="G34" s="161"/>
    </row>
    <row r="35" spans="1:7" x14ac:dyDescent="0.5">
      <c r="A35" s="14"/>
      <c r="B35" s="14"/>
      <c r="C35" s="14"/>
      <c r="D35" s="14"/>
      <c r="E35" s="14"/>
      <c r="F35" s="14"/>
      <c r="G35" s="14"/>
    </row>
    <row r="36" spans="1:7" x14ac:dyDescent="0.5">
      <c r="A36" s="14"/>
      <c r="B36" s="161" t="s">
        <v>183</v>
      </c>
      <c r="C36" s="161"/>
      <c r="D36" s="161"/>
      <c r="E36" s="161"/>
      <c r="F36" s="14"/>
      <c r="G36" s="14"/>
    </row>
    <row r="37" spans="1:7" x14ac:dyDescent="0.5">
      <c r="A37" s="161" t="s">
        <v>188</v>
      </c>
      <c r="B37" s="161"/>
      <c r="C37" s="161"/>
      <c r="D37" s="161"/>
      <c r="E37" s="161"/>
      <c r="F37" s="161"/>
      <c r="G37" s="161"/>
    </row>
    <row r="38" spans="1:7" x14ac:dyDescent="0.5">
      <c r="A38" s="161" t="s">
        <v>189</v>
      </c>
      <c r="B38" s="161"/>
      <c r="C38" s="161"/>
      <c r="D38" s="161"/>
      <c r="E38" s="161"/>
      <c r="F38" s="161"/>
      <c r="G38" s="161"/>
    </row>
  </sheetData>
  <mergeCells count="12">
    <mergeCell ref="B36:E36"/>
    <mergeCell ref="A37:G37"/>
    <mergeCell ref="A38:G38"/>
    <mergeCell ref="A2:G2"/>
    <mergeCell ref="B28:E28"/>
    <mergeCell ref="A29:G29"/>
    <mergeCell ref="B32:E32"/>
    <mergeCell ref="A33:G33"/>
    <mergeCell ref="A34:G34"/>
    <mergeCell ref="A3:G3"/>
    <mergeCell ref="A4:G4"/>
    <mergeCell ref="A30:G30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งบรับจ่ายเงินสด  57</vt:lpstr>
      <vt:lpstr>ใบต่อ  57</vt:lpstr>
      <vt:lpstr>รายละเอียด(หมายเหตุ2)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Nong</cp:lastModifiedBy>
  <cp:lastPrinted>2014-04-06T03:47:11Z</cp:lastPrinted>
  <dcterms:created xsi:type="dcterms:W3CDTF">2005-01-27T06:24:37Z</dcterms:created>
  <dcterms:modified xsi:type="dcterms:W3CDTF">2014-09-09T07:34:30Z</dcterms:modified>
</cp:coreProperties>
</file>