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65" yWindow="30" windowWidth="1980" windowHeight="1170"/>
  </bookViews>
  <sheets>
    <sheet name="งบทดลอง" sheetId="40" r:id="rId1"/>
    <sheet name="งบรับจ่ายเงินสด  57" sheetId="7" r:id="rId2"/>
    <sheet name="ใบต่อ  57" sheetId="8" r:id="rId3"/>
    <sheet name="รายละเอียด(หมายเหตุ2)" sheetId="11" r:id="rId4"/>
  </sheets>
  <calcPr calcId="144525"/>
</workbook>
</file>

<file path=xl/calcChain.xml><?xml version="1.0" encoding="utf-8"?>
<calcChain xmlns="http://schemas.openxmlformats.org/spreadsheetml/2006/main">
  <c r="E24" i="11" l="1"/>
  <c r="D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C24" i="11"/>
  <c r="C24" i="8"/>
  <c r="D24" i="8" s="1"/>
  <c r="C23" i="8"/>
  <c r="C22" i="8"/>
  <c r="C21" i="8"/>
  <c r="C20" i="8"/>
  <c r="C38" i="8"/>
  <c r="C18" i="8"/>
  <c r="A15" i="8"/>
  <c r="A14" i="8"/>
  <c r="A13" i="8"/>
  <c r="A11" i="8"/>
  <c r="G10" i="8"/>
  <c r="G17" i="8" s="1"/>
  <c r="A10" i="8"/>
  <c r="A9" i="8"/>
  <c r="A8" i="8"/>
  <c r="A7" i="8"/>
  <c r="A17" i="8" s="1"/>
  <c r="C17" i="8"/>
  <c r="G44" i="7"/>
  <c r="C44" i="7"/>
  <c r="E11" i="40"/>
  <c r="E50" i="40" s="1"/>
  <c r="C50" i="40"/>
  <c r="G50" i="40" s="1"/>
  <c r="F6" i="11" l="1"/>
  <c r="F24" i="11" s="1"/>
  <c r="C39" i="8"/>
  <c r="G38" i="8"/>
  <c r="G39" i="8" s="1"/>
  <c r="C9" i="7" l="1"/>
  <c r="C14" i="7" l="1"/>
  <c r="C16" i="7"/>
  <c r="A19" i="7"/>
  <c r="G19" i="7"/>
  <c r="G45" i="7" s="1"/>
  <c r="C19" i="7" l="1"/>
  <c r="C45" i="7" s="1"/>
  <c r="I44" i="8" l="1"/>
</calcChain>
</file>

<file path=xl/sharedStrings.xml><?xml version="1.0" encoding="utf-8"?>
<sst xmlns="http://schemas.openxmlformats.org/spreadsheetml/2006/main" count="307" uniqueCount="205">
  <si>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</si>
  <si>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</si>
  <si>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</si>
  <si>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</si>
  <si>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</si>
  <si>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</si>
  <si>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</si>
  <si>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</si>
  <si>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</si>
  <si>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</si>
  <si>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</si>
  <si>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</si>
  <si>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</si>
  <si>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</si>
  <si>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</si>
  <si>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</si>
  <si>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</si>
  <si>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</si>
  <si>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</si>
  <si>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</si>
  <si>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</si>
  <si>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</si>
  <si>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</si>
  <si>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</si>
  <si>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</si>
  <si>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</si>
  <si>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</si>
  <si>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</si>
  <si>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</si>
  <si>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</si>
  <si>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</si>
  <si>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</si>
  <si>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</si>
  <si>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</si>
  <si>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</si>
  <si>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</si>
  <si>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</si>
  <si>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</si>
  <si>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</si>
  <si>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</si>
  <si>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</si>
  <si>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</si>
  <si>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</si>
  <si>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</si>
  <si>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</si>
  <si>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</si>
  <si>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</si>
  <si>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</si>
  <si>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</si>
  <si>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</si>
  <si>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</si>
  <si>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</si>
  <si>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</si>
  <si>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</si>
  <si>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</si>
  <si>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</si>
  <si>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</si>
  <si>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</si>
  <si>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</si>
  <si>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</si>
  <si>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</si>
  <si>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</si>
  <si>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</si>
  <si>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</si>
  <si>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</si>
  <si>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</si>
  <si>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</si>
  <si>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</si>
  <si>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</si>
  <si>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</si>
  <si>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</si>
  <si>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</si>
  <si>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</si>
  <si>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</si>
  <si>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</si>
  <si>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</si>
  <si>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</si>
  <si>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</si>
  <si>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</si>
  <si>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</si>
  <si>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</si>
  <si>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</si>
  <si>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</si>
  <si>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</si>
  <si>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</si>
  <si>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</si>
  <si>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</si>
  <si>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</si>
  <si>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</si>
  <si>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</si>
  <si>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</si>
  <si>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</si>
  <si>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</si>
  <si>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</si>
  <si>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</si>
  <si>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</si>
  <si>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</si>
  <si>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</si>
  <si>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</si>
  <si>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</si>
  <si>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</si>
  <si>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</si>
  <si>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</si>
  <si>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</si>
  <si>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</si>
  <si>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</si>
  <si>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</si>
  <si>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</si>
  <si>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</si>
  <si>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</si>
  <si>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</si>
  <si>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</si>
  <si>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</si>
  <si>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</si>
  <si>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</si>
  <si>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</si>
  <si>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</si>
  <si>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</si>
  <si>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</si>
  <si>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</si>
  <si>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</si>
  <si>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</si>
  <si>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</si>
  <si>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</si>
  <si>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</si>
  <si>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</si>
  <si>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</si>
  <si>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</si>
  <si>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</si>
  <si>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</si>
  <si>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</si>
  <si>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</si>
  <si>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</si>
  <si>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</si>
  <si>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</si>
  <si>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</si>
  <si>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</si>
  <si>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</si>
  <si>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</si>
  <si>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</si>
  <si>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</si>
  <si>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</si>
  <si>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</si>
  <si>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</si>
  <si>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</si>
  <si>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</si>
  <si>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</si>
  <si>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</si>
  <si>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</si>
  <si>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</si>
  <si>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</si>
  <si>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</si>
  <si>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</si>
  <si>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</si>
  <si>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</si>
  <si>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</si>
  <si>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</si>
  <si>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</si>
  <si>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</si>
  <si>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>ธนาคารออมสิน สาขาวารินชำราบ</t>
  </si>
  <si>
    <t>ธนาคารออมสิน  สาขาถนนสถลมาร์ค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</si>
  <si>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</si>
  <si>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</si>
  <si>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</si>
  <si>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</si>
  <si>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</si>
  <si>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ทรัพย์สินเกิดจากเงินกู้ ก.ส.ท.</t>
  </si>
  <si>
    <t>.</t>
  </si>
  <si>
    <t>งบกลาง (ก)</t>
  </si>
  <si>
    <t>7510000</t>
  </si>
  <si>
    <t>เงินอุดหนุนเฉพาะกิจ - โครงการสนับสนุน คชจ.ในการจัดการศึกษาฯ</t>
  </si>
  <si>
    <t>ค่าตอบแทน (ก)</t>
  </si>
  <si>
    <t>7531000</t>
  </si>
  <si>
    <t>ค่าใช้สอย (ก)</t>
  </si>
  <si>
    <t>7532000</t>
  </si>
  <si>
    <t>30000</t>
  </si>
  <si>
    <t xml:space="preserve"> -  ธนาคาร  ธกส. เผื่อเรียก เลขที่  850-2-65453-3</t>
  </si>
  <si>
    <t>เงินเดือน (ก)</t>
  </si>
  <si>
    <t>7520000</t>
  </si>
  <si>
    <t>ค่าจ้างชั่วคราว (ก)</t>
  </si>
  <si>
    <t xml:space="preserve">                         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</si>
  <si>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</si>
  <si>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</si>
  <si>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</si>
  <si>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>ปีงบประมาณ     2557</t>
  </si>
  <si>
    <t>เงินอุดหนุนเฉพาะกิจ-เบี้ยยังชีพผู้สุงอายุ ปี 56</t>
  </si>
  <si>
    <t xml:space="preserve">             นายกเทศมนตรีตำบลแสนสุข</t>
  </si>
  <si>
    <t xml:space="preserve">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</si>
  <si>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</si>
  <si>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</si>
  <si>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 xml:space="preserve">                              ( นายทรงกรด  ไกรกังวาร )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</si>
  <si>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</si>
  <si>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</si>
  <si>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</si>
  <si>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เงินเกินบัญชี</t>
  </si>
  <si>
    <t>230200</t>
  </si>
  <si>
    <t>เงินหลักประกันซอง</t>
  </si>
  <si>
    <t>ค่าซ่อมแซมรถ</t>
  </si>
  <si>
    <t>ณ   วันที่  30  มิถุนายน  พ.ศ.   2557</t>
  </si>
  <si>
    <t>เจ้าหนี้-เงินประกันสังคมหักเกินบัญชี</t>
  </si>
  <si>
    <t>ประจำเดือน มิถุนายน 2557</t>
  </si>
  <si>
    <t>เจ้าหนี้ - เงินประกันสังคมหักเกิน</t>
  </si>
  <si>
    <t>เดือนมิถุนายน  2557</t>
  </si>
  <si>
    <t>ประจำเดือน   มิถุนายน  2557</t>
  </si>
  <si>
    <t>ค่าใช้จ่ายในการควบคุมและดำเนินการเลือกตั้งฯ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</si>
</sst>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(* #,##0_);_(* \(#,##0\);_(* &quot;-&quot;??_);_(@_)"/>
  </numFmts>
  <fonts count="11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sz val="16"/>
      <color rgb="FFFF000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188" fontId="4" fillId="0" borderId="4" xfId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188" fontId="4" fillId="0" borderId="4" xfId="1" applyFont="1" applyBorder="1"/>
    <xf numFmtId="188" fontId="4" fillId="0" borderId="8" xfId="1" applyFont="1" applyBorder="1"/>
    <xf numFmtId="49" fontId="4" fillId="0" borderId="8" xfId="0" applyNumberFormat="1" applyFont="1" applyBorder="1" applyAlignment="1">
      <alignment horizontal="center"/>
    </xf>
    <xf numFmtId="188" fontId="4" fillId="0" borderId="1" xfId="1" applyFont="1" applyBorder="1"/>
    <xf numFmtId="0" fontId="4" fillId="0" borderId="11" xfId="0" applyFont="1" applyBorder="1"/>
    <xf numFmtId="188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/>
    <xf numFmtId="0" fontId="4" fillId="0" borderId="0" xfId="0" applyFont="1" applyBorder="1"/>
    <xf numFmtId="188" fontId="4" fillId="0" borderId="3" xfId="1" applyFont="1" applyBorder="1"/>
    <xf numFmtId="188" fontId="3" fillId="0" borderId="0" xfId="1" applyFont="1"/>
    <xf numFmtId="43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188" fontId="4" fillId="0" borderId="0" xfId="1" applyFont="1"/>
    <xf numFmtId="188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1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88" fontId="4" fillId="0" borderId="0" xfId="1" applyFont="1" applyFill="1"/>
    <xf numFmtId="188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188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188" fontId="4" fillId="0" borderId="0" xfId="0" applyNumberFormat="1" applyFont="1" applyFill="1"/>
    <xf numFmtId="188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188" fontId="3" fillId="0" borderId="5" xfId="1" applyFont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9" fontId="7" fillId="0" borderId="4" xfId="0" applyNumberFormat="1" applyFont="1" applyBorder="1" applyAlignment="1">
      <alignment horizontal="center"/>
    </xf>
    <xf numFmtId="187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2" xfId="0" applyFont="1" applyBorder="1"/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0" xfId="0" applyFont="1"/>
    <xf numFmtId="188" fontId="4" fillId="0" borderId="17" xfId="1" applyFont="1" applyBorder="1"/>
    <xf numFmtId="0" fontId="3" fillId="0" borderId="1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188" fontId="3" fillId="0" borderId="18" xfId="1" applyFont="1" applyBorder="1"/>
    <xf numFmtId="0" fontId="3" fillId="0" borderId="2" xfId="0" applyFont="1" applyFill="1" applyBorder="1"/>
    <xf numFmtId="0" fontId="3" fillId="0" borderId="1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8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188" fontId="3" fillId="0" borderId="7" xfId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9" xfId="0" applyNumberFormat="1" applyFont="1" applyBorder="1"/>
    <xf numFmtId="188" fontId="4" fillId="0" borderId="0" xfId="0" applyNumberFormat="1" applyFont="1" applyFill="1" applyAlignment="1"/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/>
    <xf numFmtId="49" fontId="4" fillId="0" borderId="10" xfId="0" applyNumberFormat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3" fontId="9" fillId="0" borderId="0" xfId="0" applyNumberFormat="1" applyFont="1"/>
    <xf numFmtId="0" fontId="7" fillId="0" borderId="46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89" fontId="10" fillId="0" borderId="0" xfId="1" applyNumberFormat="1" applyFont="1" applyAlignment="1">
      <alignment horizontal="center"/>
    </xf>
    <xf numFmtId="188" fontId="7" fillId="0" borderId="8" xfId="1" applyFont="1" applyBorder="1" applyAlignment="1">
      <alignment horizontal="center"/>
    </xf>
    <xf numFmtId="188" fontId="7" fillId="0" borderId="23" xfId="1" applyFont="1" applyBorder="1" applyAlignment="1">
      <alignment horizontal="center"/>
    </xf>
    <xf numFmtId="188" fontId="7" fillId="0" borderId="9" xfId="1" applyFont="1" applyBorder="1" applyAlignment="1">
      <alignment horizontal="center"/>
    </xf>
    <xf numFmtId="188" fontId="6" fillId="0" borderId="24" xfId="1" applyFont="1" applyBorder="1" applyAlignment="1">
      <alignment horizontal="center"/>
    </xf>
    <xf numFmtId="188" fontId="6" fillId="0" borderId="32" xfId="1" applyFont="1" applyBorder="1" applyAlignment="1">
      <alignment horizontal="center"/>
    </xf>
    <xf numFmtId="188" fontId="6" fillId="0" borderId="25" xfId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188" fontId="4" fillId="0" borderId="23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88" fontId="7" fillId="0" borderId="43" xfId="1" applyFont="1" applyBorder="1" applyAlignment="1">
      <alignment horizontal="center"/>
    </xf>
    <xf numFmtId="188" fontId="7" fillId="0" borderId="44" xfId="1" applyFont="1" applyBorder="1" applyAlignment="1">
      <alignment horizontal="center"/>
    </xf>
    <xf numFmtId="188" fontId="7" fillId="0" borderId="45" xfId="1" applyFont="1" applyBorder="1" applyAlignment="1">
      <alignment horizontal="center"/>
    </xf>
    <xf numFmtId="188" fontId="4" fillId="0" borderId="13" xfId="1" applyNumberFormat="1" applyFont="1" applyFill="1" applyBorder="1" applyAlignment="1">
      <alignment horizontal="center"/>
    </xf>
    <xf numFmtId="188" fontId="4" fillId="0" borderId="15" xfId="1" applyNumberFormat="1" applyFont="1" applyFill="1" applyBorder="1" applyAlignment="1">
      <alignment horizontal="center"/>
    </xf>
    <xf numFmtId="188" fontId="3" fillId="0" borderId="13" xfId="1" applyNumberFormat="1" applyFont="1" applyFill="1" applyBorder="1" applyAlignment="1">
      <alignment horizontal="center"/>
    </xf>
    <xf numFmtId="188" fontId="3" fillId="0" borderId="15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horizontal="center"/>
    </xf>
    <xf numFmtId="188" fontId="3" fillId="0" borderId="20" xfId="1" applyNumberFormat="1" applyFont="1" applyBorder="1" applyAlignment="1">
      <alignment horizontal="center"/>
    </xf>
    <xf numFmtId="188" fontId="3" fillId="0" borderId="21" xfId="1" applyNumberFormat="1" applyFont="1" applyBorder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188" fontId="8" fillId="0" borderId="8" xfId="1" applyNumberFormat="1" applyFont="1" applyFill="1" applyBorder="1" applyAlignment="1">
      <alignment horizontal="center"/>
    </xf>
    <xf numFmtId="188" fontId="8" fillId="0" borderId="9" xfId="1" applyNumberFormat="1" applyFont="1" applyFill="1" applyBorder="1" applyAlignment="1">
      <alignment horizontal="center"/>
    </xf>
    <xf numFmtId="188" fontId="4" fillId="0" borderId="29" xfId="1" applyNumberFormat="1" applyFont="1" applyFill="1" applyBorder="1" applyAlignment="1">
      <alignment horizontal="center"/>
    </xf>
    <xf numFmtId="188" fontId="4" fillId="0" borderId="3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8" fontId="3" fillId="0" borderId="29" xfId="1" applyNumberFormat="1" applyFont="1" applyBorder="1" applyAlignment="1">
      <alignment horizontal="center"/>
    </xf>
    <xf numFmtId="188" fontId="3" fillId="0" borderId="30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8" fontId="4" fillId="0" borderId="8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88" fontId="3" fillId="0" borderId="20" xfId="1" applyNumberFormat="1" applyFont="1" applyFill="1" applyBorder="1" applyAlignment="1">
      <alignment horizontal="center"/>
    </xf>
    <xf numFmtId="188" fontId="3" fillId="0" borderId="2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45</xdr:row>
      <xdr:rowOff>0</xdr:rowOff>
    </xdr:from>
    <xdr:to>
      <xdr:col>3</xdr:col>
      <xdr:colOff>1104900</xdr:colOff>
      <xdr:row>45</xdr:row>
      <xdr:rowOff>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A16" zoomScaleSheetLayoutView="100" workbookViewId="0">
      <selection activeCell="B58" sqref="B58"/>
    </sheetView>
  </sheetViews>
  <sheetFormatPr defaultRowHeight="24" x14ac:dyDescent="0.5"/>
  <cols>
    <col min="1" max="1" width="93.3984375" style="49" customWidth="1"/>
    <col min="2" max="2" width="21.3984375" style="49" customWidth="1"/>
    <col min="3" max="3" width="13.19921875" style="49" customWidth="1"/>
    <col min="4" max="4" width="25.796875" style="49" customWidth="1"/>
    <col min="5" max="5" width="13.19921875" style="49" customWidth="1"/>
    <col min="6" max="6" width="21.59765625" style="49" customWidth="1"/>
    <col min="7" max="16384" width="9.59765625" style="49"/>
  </cols>
  <sheetData>
    <row r="1" spans="1:6" x14ac:dyDescent="0.5">
      <c r="A1" s="101" t="s">
        <v>94</v>
      </c>
      <c r="B1" s="101"/>
      <c r="C1" s="101"/>
      <c r="D1" s="101"/>
      <c r="E1" s="101"/>
      <c r="F1" s="101"/>
    </row>
    <row r="2" spans="1:6" x14ac:dyDescent="0.5">
      <c r="A2" s="101" t="s">
        <v>165</v>
      </c>
      <c r="B2" s="101"/>
      <c r="C2" s="101"/>
      <c r="D2" s="101"/>
      <c r="E2" s="101"/>
      <c r="F2" s="101"/>
    </row>
    <row r="3" spans="1:6" ht="24.75" thickBot="1" x14ac:dyDescent="0.55000000000000004">
      <c r="A3" s="102" t="s">
        <v>198</v>
      </c>
      <c r="B3" s="102"/>
      <c r="C3" s="102"/>
      <c r="D3" s="102"/>
      <c r="E3" s="102"/>
      <c r="F3" s="102"/>
    </row>
    <row r="4" spans="1:6" x14ac:dyDescent="0.5">
      <c r="A4" s="103" t="s">
        <v>75</v>
      </c>
      <c r="B4" s="105" t="s">
        <v>1</v>
      </c>
      <c r="C4" s="107" t="s">
        <v>2</v>
      </c>
      <c r="D4" s="108"/>
      <c r="E4" s="107" t="s">
        <v>3</v>
      </c>
      <c r="F4" s="111"/>
    </row>
    <row r="5" spans="1:6" ht="14.25" customHeight="1" thickBot="1" x14ac:dyDescent="0.55000000000000004">
      <c r="A5" s="104"/>
      <c r="B5" s="106"/>
      <c r="C5" s="109"/>
      <c r="D5" s="110"/>
      <c r="E5" s="109"/>
      <c r="F5" s="112"/>
    </row>
    <row r="6" spans="1:6" ht="24.75" thickTop="1" x14ac:dyDescent="0.5">
      <c r="A6" s="53" t="s">
        <v>58</v>
      </c>
      <c r="B6" s="50"/>
      <c r="C6" s="113"/>
      <c r="D6" s="114"/>
      <c r="E6" s="113"/>
      <c r="F6" s="115"/>
    </row>
    <row r="7" spans="1:6" x14ac:dyDescent="0.5">
      <c r="A7" s="53" t="s">
        <v>105</v>
      </c>
      <c r="B7" s="50" t="s">
        <v>87</v>
      </c>
      <c r="C7" s="93">
        <v>17882316.109999999</v>
      </c>
      <c r="D7" s="95"/>
      <c r="E7" s="93"/>
      <c r="F7" s="94"/>
    </row>
    <row r="8" spans="1:6" x14ac:dyDescent="0.5">
      <c r="A8" s="53" t="s">
        <v>117</v>
      </c>
      <c r="B8" s="50" t="s">
        <v>90</v>
      </c>
      <c r="C8" s="93">
        <v>947918.03</v>
      </c>
      <c r="D8" s="95"/>
      <c r="E8" s="93"/>
      <c r="F8" s="94"/>
    </row>
    <row r="9" spans="1:6" x14ac:dyDescent="0.5">
      <c r="A9" s="53" t="s">
        <v>161</v>
      </c>
      <c r="B9" s="50" t="s">
        <v>87</v>
      </c>
      <c r="C9" s="93">
        <v>6522036.6600000001</v>
      </c>
      <c r="D9" s="95"/>
      <c r="E9" s="93"/>
      <c r="F9" s="94"/>
    </row>
    <row r="10" spans="1:6" x14ac:dyDescent="0.5">
      <c r="A10" s="53" t="s">
        <v>162</v>
      </c>
      <c r="B10" s="50" t="s">
        <v>90</v>
      </c>
      <c r="C10" s="93">
        <v>0</v>
      </c>
      <c r="D10" s="95"/>
      <c r="E10" s="93"/>
      <c r="F10" s="94"/>
    </row>
    <row r="11" spans="1:6" x14ac:dyDescent="0.5">
      <c r="A11" s="53" t="s">
        <v>106</v>
      </c>
      <c r="B11" s="50" t="s">
        <v>87</v>
      </c>
      <c r="C11" s="93">
        <v>20324553.620000001</v>
      </c>
      <c r="D11" s="95"/>
      <c r="E11" s="93">
        <f>C11-20324553.62</f>
        <v>0</v>
      </c>
      <c r="F11" s="94"/>
    </row>
    <row r="12" spans="1:6" x14ac:dyDescent="0.5">
      <c r="A12" s="53" t="s">
        <v>107</v>
      </c>
      <c r="B12" s="50" t="s">
        <v>87</v>
      </c>
      <c r="C12" s="93">
        <v>2151874.21</v>
      </c>
      <c r="D12" s="95"/>
      <c r="E12" s="93"/>
      <c r="F12" s="94"/>
    </row>
    <row r="13" spans="1:6" x14ac:dyDescent="0.5">
      <c r="A13" s="53" t="s">
        <v>176</v>
      </c>
      <c r="B13" s="50" t="s">
        <v>87</v>
      </c>
      <c r="C13" s="93">
        <v>1745877.63</v>
      </c>
      <c r="D13" s="95"/>
      <c r="E13" s="93"/>
      <c r="F13" s="94"/>
    </row>
    <row r="14" spans="1:6" x14ac:dyDescent="0.5">
      <c r="A14" s="53" t="s">
        <v>108</v>
      </c>
      <c r="B14" s="50" t="s">
        <v>88</v>
      </c>
      <c r="C14" s="93">
        <v>35151610.009999998</v>
      </c>
      <c r="D14" s="95"/>
      <c r="E14" s="93"/>
      <c r="F14" s="94"/>
    </row>
    <row r="15" spans="1:6" x14ac:dyDescent="0.5">
      <c r="A15" s="53" t="s">
        <v>152</v>
      </c>
      <c r="B15" s="50" t="s">
        <v>88</v>
      </c>
      <c r="C15" s="93">
        <v>5101065.8600000003</v>
      </c>
      <c r="D15" s="95"/>
      <c r="E15" s="93"/>
      <c r="F15" s="94"/>
    </row>
    <row r="16" spans="1:6" s="14" customFormat="1" x14ac:dyDescent="0.5">
      <c r="A16" s="47" t="s">
        <v>113</v>
      </c>
      <c r="B16" s="48" t="s">
        <v>138</v>
      </c>
      <c r="C16" s="93">
        <v>69000</v>
      </c>
      <c r="D16" s="95"/>
      <c r="E16" s="99"/>
      <c r="F16" s="100"/>
    </row>
    <row r="17" spans="1:6" x14ac:dyDescent="0.5">
      <c r="A17" s="53" t="s">
        <v>110</v>
      </c>
      <c r="B17" s="50" t="s">
        <v>124</v>
      </c>
      <c r="C17" s="93">
        <v>11887914.48</v>
      </c>
      <c r="D17" s="95"/>
      <c r="E17" s="93"/>
      <c r="F17" s="94"/>
    </row>
    <row r="18" spans="1:6" x14ac:dyDescent="0.5">
      <c r="A18" s="53" t="s">
        <v>114</v>
      </c>
      <c r="B18" s="50" t="s">
        <v>125</v>
      </c>
      <c r="C18" s="93">
        <v>81353788.239999995</v>
      </c>
      <c r="D18" s="95"/>
      <c r="E18" s="93"/>
      <c r="F18" s="94"/>
    </row>
    <row r="19" spans="1:6" x14ac:dyDescent="0.5">
      <c r="A19" s="53" t="s">
        <v>127</v>
      </c>
      <c r="B19" s="50" t="s">
        <v>60</v>
      </c>
      <c r="C19" s="93">
        <v>336112</v>
      </c>
      <c r="D19" s="95"/>
      <c r="E19" s="93"/>
      <c r="F19" s="94"/>
    </row>
    <row r="20" spans="1:6" x14ac:dyDescent="0.5">
      <c r="A20" s="53" t="s">
        <v>128</v>
      </c>
      <c r="B20" s="50" t="s">
        <v>139</v>
      </c>
      <c r="C20" s="93">
        <v>231900</v>
      </c>
      <c r="D20" s="95"/>
      <c r="E20" s="93"/>
      <c r="F20" s="94"/>
    </row>
    <row r="21" spans="1:6" x14ac:dyDescent="0.5">
      <c r="A21" s="53" t="s">
        <v>55</v>
      </c>
      <c r="B21" s="50" t="s">
        <v>59</v>
      </c>
      <c r="C21" s="93">
        <v>252630</v>
      </c>
      <c r="D21" s="95"/>
      <c r="E21" s="93"/>
      <c r="F21" s="94"/>
    </row>
    <row r="22" spans="1:6" x14ac:dyDescent="0.5">
      <c r="A22" s="53" t="s">
        <v>129</v>
      </c>
      <c r="B22" s="50" t="s">
        <v>140</v>
      </c>
      <c r="C22" s="93">
        <v>380688</v>
      </c>
      <c r="D22" s="95"/>
      <c r="E22" s="93"/>
      <c r="F22" s="94"/>
    </row>
    <row r="23" spans="1:6" x14ac:dyDescent="0.5">
      <c r="A23" s="53" t="s">
        <v>130</v>
      </c>
      <c r="B23" s="50" t="s">
        <v>141</v>
      </c>
      <c r="C23" s="93">
        <v>9170.35</v>
      </c>
      <c r="D23" s="95"/>
      <c r="E23" s="93"/>
      <c r="F23" s="94"/>
    </row>
    <row r="24" spans="1:6" x14ac:dyDescent="0.5">
      <c r="A24" s="53" t="s">
        <v>131</v>
      </c>
      <c r="B24" s="50" t="s">
        <v>142</v>
      </c>
      <c r="C24" s="93">
        <v>153800</v>
      </c>
      <c r="D24" s="95"/>
      <c r="E24" s="93"/>
      <c r="F24" s="94"/>
    </row>
    <row r="25" spans="1:6" s="14" customFormat="1" x14ac:dyDescent="0.5">
      <c r="A25" s="53" t="s">
        <v>12</v>
      </c>
      <c r="B25" s="50" t="s">
        <v>61</v>
      </c>
      <c r="C25" s="93">
        <v>2321835.5</v>
      </c>
      <c r="D25" s="95"/>
      <c r="E25" s="93"/>
      <c r="F25" s="94"/>
    </row>
    <row r="26" spans="1:6" s="14" customFormat="1" x14ac:dyDescent="0.5">
      <c r="A26" s="53" t="s">
        <v>168</v>
      </c>
      <c r="B26" s="50" t="s">
        <v>169</v>
      </c>
      <c r="C26" s="93">
        <v>11167960</v>
      </c>
      <c r="D26" s="95"/>
      <c r="E26" s="93"/>
      <c r="F26" s="94"/>
    </row>
    <row r="27" spans="1:6" x14ac:dyDescent="0.5">
      <c r="A27" s="53" t="s">
        <v>4</v>
      </c>
      <c r="B27" s="50" t="s">
        <v>62</v>
      </c>
      <c r="C27" s="93">
        <v>9326178.0999999996</v>
      </c>
      <c r="D27" s="95"/>
      <c r="E27" s="93"/>
      <c r="F27" s="94"/>
    </row>
    <row r="28" spans="1:6" x14ac:dyDescent="0.5">
      <c r="A28" s="53" t="s">
        <v>177</v>
      </c>
      <c r="B28" s="50" t="s">
        <v>178</v>
      </c>
      <c r="C28" s="93">
        <v>105000</v>
      </c>
      <c r="D28" s="95"/>
      <c r="E28" s="93"/>
      <c r="F28" s="94"/>
    </row>
    <row r="29" spans="1:6" x14ac:dyDescent="0.5">
      <c r="A29" s="53" t="s">
        <v>5</v>
      </c>
      <c r="B29" s="50" t="s">
        <v>62</v>
      </c>
      <c r="C29" s="93">
        <v>5718300</v>
      </c>
      <c r="D29" s="95"/>
      <c r="E29" s="93"/>
      <c r="F29" s="94"/>
    </row>
    <row r="30" spans="1:6" x14ac:dyDescent="0.5">
      <c r="A30" s="53" t="s">
        <v>179</v>
      </c>
      <c r="B30" s="50" t="s">
        <v>178</v>
      </c>
      <c r="C30" s="93">
        <v>126000</v>
      </c>
      <c r="D30" s="95"/>
      <c r="E30" s="93"/>
      <c r="F30" s="94"/>
    </row>
    <row r="31" spans="1:6" x14ac:dyDescent="0.5">
      <c r="A31" s="53" t="s">
        <v>6</v>
      </c>
      <c r="B31" s="50" t="s">
        <v>63</v>
      </c>
      <c r="C31" s="93">
        <v>130685.5</v>
      </c>
      <c r="D31" s="95"/>
      <c r="E31" s="93"/>
      <c r="F31" s="94"/>
    </row>
    <row r="32" spans="1:6" x14ac:dyDescent="0.5">
      <c r="A32" s="53" t="s">
        <v>171</v>
      </c>
      <c r="B32" s="50" t="s">
        <v>172</v>
      </c>
      <c r="C32" s="93">
        <v>33639</v>
      </c>
      <c r="D32" s="95"/>
      <c r="E32" s="93"/>
      <c r="F32" s="94"/>
    </row>
    <row r="33" spans="1:6" x14ac:dyDescent="0.5">
      <c r="A33" s="53" t="s">
        <v>7</v>
      </c>
      <c r="B33" s="50" t="s">
        <v>64</v>
      </c>
      <c r="C33" s="93">
        <v>13828564.49</v>
      </c>
      <c r="D33" s="95"/>
      <c r="E33" s="93"/>
      <c r="F33" s="94"/>
    </row>
    <row r="34" spans="1:6" x14ac:dyDescent="0.5">
      <c r="A34" s="53" t="s">
        <v>173</v>
      </c>
      <c r="B34" s="50" t="s">
        <v>174</v>
      </c>
      <c r="C34" s="93">
        <v>489780</v>
      </c>
      <c r="D34" s="95"/>
      <c r="E34" s="93"/>
      <c r="F34" s="94"/>
    </row>
    <row r="35" spans="1:6" x14ac:dyDescent="0.5">
      <c r="A35" s="53" t="s">
        <v>8</v>
      </c>
      <c r="B35" s="50" t="s">
        <v>65</v>
      </c>
      <c r="C35" s="93">
        <v>4005419.04</v>
      </c>
      <c r="D35" s="95"/>
      <c r="E35" s="93"/>
      <c r="F35" s="94"/>
    </row>
    <row r="36" spans="1:6" x14ac:dyDescent="0.5">
      <c r="A36" s="53" t="s">
        <v>9</v>
      </c>
      <c r="B36" s="50" t="s">
        <v>66</v>
      </c>
      <c r="C36" s="93">
        <v>1029118.32</v>
      </c>
      <c r="D36" s="95"/>
      <c r="E36" s="93"/>
      <c r="F36" s="94"/>
    </row>
    <row r="37" spans="1:6" x14ac:dyDescent="0.5">
      <c r="A37" s="53" t="s">
        <v>10</v>
      </c>
      <c r="B37" s="50" t="s">
        <v>68</v>
      </c>
      <c r="C37" s="93">
        <v>3706200</v>
      </c>
      <c r="D37" s="95"/>
      <c r="E37" s="93"/>
      <c r="F37" s="94"/>
    </row>
    <row r="38" spans="1:6" x14ac:dyDescent="0.5">
      <c r="A38" s="53" t="s">
        <v>11</v>
      </c>
      <c r="B38" s="50" t="s">
        <v>69</v>
      </c>
      <c r="C38" s="93">
        <v>3977200</v>
      </c>
      <c r="D38" s="95"/>
      <c r="E38" s="93"/>
      <c r="F38" s="94"/>
    </row>
    <row r="39" spans="1:6" x14ac:dyDescent="0.5">
      <c r="A39" s="53" t="s">
        <v>13</v>
      </c>
      <c r="B39" s="50" t="s">
        <v>67</v>
      </c>
      <c r="C39" s="93">
        <v>1672536.7</v>
      </c>
      <c r="D39" s="95"/>
      <c r="E39" s="93"/>
      <c r="F39" s="94"/>
    </row>
    <row r="40" spans="1:6" s="14" customFormat="1" x14ac:dyDescent="0.5">
      <c r="A40" s="53" t="s">
        <v>14</v>
      </c>
      <c r="B40" s="50" t="s">
        <v>70</v>
      </c>
      <c r="C40" s="93"/>
      <c r="D40" s="95"/>
      <c r="E40" s="93">
        <v>100648966.83</v>
      </c>
      <c r="F40" s="94"/>
    </row>
    <row r="41" spans="1:6" x14ac:dyDescent="0.5">
      <c r="A41" s="53" t="s">
        <v>45</v>
      </c>
      <c r="B41" s="50" t="s">
        <v>73</v>
      </c>
      <c r="C41" s="93"/>
      <c r="D41" s="95"/>
      <c r="E41" s="93">
        <v>4302011.8899999997</v>
      </c>
      <c r="F41" s="94"/>
    </row>
    <row r="42" spans="1:6" x14ac:dyDescent="0.5">
      <c r="A42" s="53" t="s">
        <v>112</v>
      </c>
      <c r="B42" s="50" t="s">
        <v>143</v>
      </c>
      <c r="C42" s="93"/>
      <c r="D42" s="95"/>
      <c r="E42" s="93">
        <v>122938</v>
      </c>
      <c r="F42" s="94"/>
    </row>
    <row r="43" spans="1:6" x14ac:dyDescent="0.5">
      <c r="A43" s="53" t="s">
        <v>185</v>
      </c>
      <c r="B43" s="50"/>
      <c r="C43" s="93"/>
      <c r="D43" s="95"/>
      <c r="E43" s="93">
        <v>2100</v>
      </c>
      <c r="F43" s="94"/>
    </row>
    <row r="44" spans="1:6" x14ac:dyDescent="0.5">
      <c r="A44" s="47" t="s">
        <v>109</v>
      </c>
      <c r="B44" s="48" t="s">
        <v>74</v>
      </c>
      <c r="C44" s="93"/>
      <c r="D44" s="95"/>
      <c r="E44" s="93">
        <v>185.95</v>
      </c>
      <c r="F44" s="94"/>
    </row>
    <row r="45" spans="1:6" x14ac:dyDescent="0.5">
      <c r="A45" s="47" t="s">
        <v>91</v>
      </c>
      <c r="B45" s="48" t="s">
        <v>92</v>
      </c>
      <c r="C45" s="93"/>
      <c r="D45" s="95"/>
      <c r="E45" s="93">
        <v>1200000</v>
      </c>
      <c r="F45" s="94"/>
    </row>
    <row r="46" spans="1:6" x14ac:dyDescent="0.5">
      <c r="A46" s="53" t="s">
        <v>111</v>
      </c>
      <c r="B46" s="50" t="s">
        <v>126</v>
      </c>
      <c r="C46" s="93"/>
      <c r="D46" s="95"/>
      <c r="E46" s="93">
        <v>64468830.079999998</v>
      </c>
      <c r="F46" s="94"/>
    </row>
    <row r="47" spans="1:6" s="56" customFormat="1" ht="26.25" x14ac:dyDescent="0.55000000000000004">
      <c r="A47" s="53" t="s">
        <v>199</v>
      </c>
      <c r="B47" s="50" t="s">
        <v>126</v>
      </c>
      <c r="C47" s="93"/>
      <c r="D47" s="95"/>
      <c r="E47" s="93">
        <v>900</v>
      </c>
      <c r="F47" s="94"/>
    </row>
    <row r="48" spans="1:6" s="56" customFormat="1" ht="26.25" x14ac:dyDescent="0.55000000000000004">
      <c r="A48" s="53" t="s">
        <v>15</v>
      </c>
      <c r="B48" s="50" t="s">
        <v>72</v>
      </c>
      <c r="C48" s="93"/>
      <c r="D48" s="95"/>
      <c r="E48" s="93">
        <v>38961358.840000004</v>
      </c>
      <c r="F48" s="94"/>
    </row>
    <row r="49" spans="1:7" x14ac:dyDescent="0.5">
      <c r="A49" s="53" t="s">
        <v>53</v>
      </c>
      <c r="B49" s="50" t="s">
        <v>71</v>
      </c>
      <c r="C49" s="93"/>
      <c r="D49" s="95"/>
      <c r="E49" s="93">
        <v>32433380.260000002</v>
      </c>
      <c r="F49" s="94"/>
    </row>
    <row r="50" spans="1:7" s="56" customFormat="1" ht="27" thickBot="1" x14ac:dyDescent="0.6">
      <c r="A50" s="54" t="s">
        <v>44</v>
      </c>
      <c r="B50" s="55"/>
      <c r="C50" s="96">
        <f>SUM(C6:C49)</f>
        <v>242140671.84999999</v>
      </c>
      <c r="D50" s="97"/>
      <c r="E50" s="96">
        <f>SUM(E6:E49)</f>
        <v>242140671.84999999</v>
      </c>
      <c r="F50" s="98"/>
      <c r="G50" s="88">
        <f>C50-E50</f>
        <v>0</v>
      </c>
    </row>
    <row r="51" spans="1:7" x14ac:dyDescent="0.5">
      <c r="A51" s="89"/>
      <c r="B51" s="89"/>
      <c r="C51" s="89"/>
      <c r="D51" s="51"/>
      <c r="E51" s="52"/>
      <c r="F51" s="52"/>
    </row>
    <row r="52" spans="1:7" ht="26.25" x14ac:dyDescent="0.55000000000000004">
      <c r="A52" s="59" t="s">
        <v>163</v>
      </c>
      <c r="B52" s="59"/>
      <c r="C52" s="90" t="s">
        <v>116</v>
      </c>
      <c r="D52" s="90"/>
      <c r="E52" s="90"/>
      <c r="F52" s="90"/>
    </row>
    <row r="53" spans="1:7" ht="26.25" x14ac:dyDescent="0.55000000000000004">
      <c r="A53" s="59" t="s">
        <v>164</v>
      </c>
      <c r="B53" s="59"/>
      <c r="C53" s="91" t="s">
        <v>190</v>
      </c>
      <c r="D53" s="91"/>
      <c r="E53" s="91"/>
      <c r="F53" s="91"/>
    </row>
    <row r="54" spans="1:7" ht="26.25" x14ac:dyDescent="0.55000000000000004">
      <c r="A54" s="60" t="s">
        <v>146</v>
      </c>
      <c r="B54" s="61"/>
      <c r="C54" s="92" t="s">
        <v>187</v>
      </c>
      <c r="D54" s="92"/>
      <c r="E54" s="92"/>
      <c r="F54" s="92"/>
    </row>
  </sheetData>
  <mergeCells count="101"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C7:D7"/>
    <mergeCell ref="E7:F7"/>
    <mergeCell ref="C28:D28"/>
    <mergeCell ref="E28:F28"/>
    <mergeCell ref="C15:D15"/>
    <mergeCell ref="E15:F1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7:D27"/>
    <mergeCell ref="E27:F27"/>
    <mergeCell ref="C10:D10"/>
    <mergeCell ref="E10:F10"/>
    <mergeCell ref="C11:D11"/>
    <mergeCell ref="E11:F11"/>
    <mergeCell ref="C9:D9"/>
    <mergeCell ref="E9:F9"/>
    <mergeCell ref="C25:D25"/>
    <mergeCell ref="E25:F25"/>
    <mergeCell ref="C26:D26"/>
    <mergeCell ref="E26:F26"/>
    <mergeCell ref="C13:D13"/>
    <mergeCell ref="E13:F13"/>
    <mergeCell ref="C12:D12"/>
    <mergeCell ref="E12:F12"/>
    <mergeCell ref="C16:D16"/>
    <mergeCell ref="E16:F16"/>
    <mergeCell ref="C17:D17"/>
    <mergeCell ref="E17:F17"/>
    <mergeCell ref="C18:D18"/>
    <mergeCell ref="E18:F18"/>
    <mergeCell ref="C14:D14"/>
    <mergeCell ref="E14:F14"/>
    <mergeCell ref="C29:D29"/>
    <mergeCell ref="C36:D36"/>
    <mergeCell ref="E36:F36"/>
    <mergeCell ref="C31:D31"/>
    <mergeCell ref="E31:F31"/>
    <mergeCell ref="C32:D32"/>
    <mergeCell ref="E32:F32"/>
    <mergeCell ref="C33:D33"/>
    <mergeCell ref="E33:F33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43:D43"/>
    <mergeCell ref="E43:F43"/>
    <mergeCell ref="C44:D44"/>
    <mergeCell ref="E44:F44"/>
    <mergeCell ref="C45:D45"/>
    <mergeCell ref="E45:F45"/>
    <mergeCell ref="C46:D46"/>
    <mergeCell ref="C40:D40"/>
    <mergeCell ref="E40:F40"/>
    <mergeCell ref="C41:D41"/>
    <mergeCell ref="E41:F41"/>
    <mergeCell ref="C42:D42"/>
    <mergeCell ref="E42:F42"/>
    <mergeCell ref="A51:C51"/>
    <mergeCell ref="C52:F52"/>
    <mergeCell ref="C53:F53"/>
    <mergeCell ref="C54:F54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</mergeCells>
  <pageMargins left="0.59055118110236227" right="0.39370078740157483" top="7.874015748031496E-2" bottom="7.874015748031496E-2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39" zoomScaleSheetLayoutView="150" workbookViewId="0">
      <selection activeCell="I47" sqref="I47"/>
    </sheetView>
  </sheetViews>
  <sheetFormatPr defaultColWidth="8.796875" defaultRowHeight="23.25" x14ac:dyDescent="0.5"/>
  <cols>
    <col min="1" max="1" width="20.796875" style="23" customWidth="1"/>
    <col min="2" max="2" width="4.796875" style="14" customWidth="1"/>
    <col min="3" max="3" width="3.796875" style="14" customWidth="1"/>
    <col min="4" max="4" width="21" style="14" customWidth="1"/>
    <col min="5" max="5" width="69.796875" style="14" customWidth="1"/>
    <col min="6" max="6" width="16.19921875" style="14" customWidth="1"/>
    <col min="7" max="7" width="4.3984375" style="14" customWidth="1"/>
    <col min="8" max="8" width="20.796875" style="14" customWidth="1"/>
    <col min="9" max="12" width="27.796875" style="14" customWidth="1"/>
    <col min="13" max="16384" width="8.796875" style="14"/>
  </cols>
  <sheetData>
    <row r="1" spans="1:8" x14ac:dyDescent="0.5">
      <c r="A1" s="130" t="s">
        <v>94</v>
      </c>
      <c r="B1" s="130"/>
      <c r="C1" s="130"/>
      <c r="D1" s="130"/>
      <c r="E1" s="130"/>
      <c r="F1" s="130"/>
      <c r="G1" s="130"/>
      <c r="H1" s="130"/>
    </row>
    <row r="2" spans="1:8" x14ac:dyDescent="0.5">
      <c r="A2" s="130" t="s">
        <v>145</v>
      </c>
      <c r="B2" s="130"/>
      <c r="C2" s="130"/>
      <c r="D2" s="130"/>
      <c r="E2" s="130"/>
      <c r="F2" s="130"/>
      <c r="G2" s="130"/>
      <c r="H2" s="130"/>
    </row>
    <row r="3" spans="1:8" x14ac:dyDescent="0.5">
      <c r="A3" s="19"/>
      <c r="B3" s="1"/>
      <c r="C3" s="1"/>
      <c r="D3" s="1"/>
      <c r="E3" s="1"/>
      <c r="F3" s="131" t="s">
        <v>184</v>
      </c>
      <c r="G3" s="131"/>
      <c r="H3" s="131"/>
    </row>
    <row r="4" spans="1:8" x14ac:dyDescent="0.5">
      <c r="A4" s="130" t="s">
        <v>17</v>
      </c>
      <c r="B4" s="130"/>
      <c r="C4" s="130"/>
      <c r="D4" s="130"/>
      <c r="E4" s="130"/>
      <c r="F4" s="130"/>
      <c r="G4" s="130"/>
      <c r="H4" s="130"/>
    </row>
    <row r="5" spans="1:8" ht="24" thickBot="1" x14ac:dyDescent="0.55000000000000004">
      <c r="A5" s="57"/>
      <c r="B5" s="27"/>
      <c r="C5" s="27"/>
      <c r="D5" s="27"/>
      <c r="E5" s="27"/>
      <c r="F5" s="134" t="s">
        <v>200</v>
      </c>
      <c r="G5" s="134"/>
      <c r="H5" s="134"/>
    </row>
    <row r="6" spans="1:8" ht="24" thickTop="1" x14ac:dyDescent="0.5">
      <c r="A6" s="135" t="s">
        <v>18</v>
      </c>
      <c r="B6" s="135"/>
      <c r="C6" s="135"/>
      <c r="D6" s="135"/>
      <c r="E6" s="25"/>
      <c r="F6" s="135" t="s">
        <v>19</v>
      </c>
      <c r="G6" s="135"/>
      <c r="H6" s="135"/>
    </row>
    <row r="7" spans="1:8" x14ac:dyDescent="0.5">
      <c r="A7" s="138" t="s">
        <v>20</v>
      </c>
      <c r="B7" s="139"/>
      <c r="C7" s="140" t="s">
        <v>22</v>
      </c>
      <c r="D7" s="140"/>
      <c r="E7" s="141" t="s">
        <v>0</v>
      </c>
      <c r="F7" s="74" t="s">
        <v>23</v>
      </c>
      <c r="G7" s="138" t="s">
        <v>22</v>
      </c>
      <c r="H7" s="139"/>
    </row>
    <row r="8" spans="1:8" ht="24" thickBot="1" x14ac:dyDescent="0.55000000000000004">
      <c r="A8" s="136" t="s">
        <v>21</v>
      </c>
      <c r="B8" s="137"/>
      <c r="C8" s="145" t="s">
        <v>21</v>
      </c>
      <c r="D8" s="145"/>
      <c r="E8" s="142"/>
      <c r="F8" s="75" t="s">
        <v>24</v>
      </c>
      <c r="G8" s="136" t="s">
        <v>21</v>
      </c>
      <c r="H8" s="137"/>
    </row>
    <row r="9" spans="1:8" ht="24" thickTop="1" x14ac:dyDescent="0.5">
      <c r="A9" s="18"/>
      <c r="B9" s="25"/>
      <c r="C9" s="132">
        <f>G9</f>
        <v>92956970.780000001</v>
      </c>
      <c r="D9" s="133"/>
      <c r="E9" s="14" t="s">
        <v>25</v>
      </c>
      <c r="F9" s="28"/>
      <c r="G9" s="132">
        <v>92956970.780000001</v>
      </c>
      <c r="H9" s="133"/>
    </row>
    <row r="10" spans="1:8" x14ac:dyDescent="0.5">
      <c r="A10" s="8"/>
      <c r="B10" s="6"/>
      <c r="C10" s="143"/>
      <c r="D10" s="144"/>
      <c r="E10" s="14" t="s">
        <v>180</v>
      </c>
      <c r="F10" s="29" t="s">
        <v>70</v>
      </c>
      <c r="G10" s="143"/>
      <c r="H10" s="144"/>
    </row>
    <row r="11" spans="1:8" x14ac:dyDescent="0.5">
      <c r="A11" s="8">
        <v>3565000</v>
      </c>
      <c r="B11" s="5" t="s">
        <v>16</v>
      </c>
      <c r="C11" s="143">
        <v>5690466.5899999999</v>
      </c>
      <c r="D11" s="144"/>
      <c r="E11" s="14" t="s">
        <v>26</v>
      </c>
      <c r="F11" s="29" t="s">
        <v>76</v>
      </c>
      <c r="G11" s="143">
        <v>250744.25</v>
      </c>
      <c r="H11" s="144"/>
    </row>
    <row r="12" spans="1:8" x14ac:dyDescent="0.5">
      <c r="A12" s="8">
        <v>1135000</v>
      </c>
      <c r="B12" s="5" t="s">
        <v>16</v>
      </c>
      <c r="C12" s="143">
        <v>883461.3</v>
      </c>
      <c r="D12" s="144"/>
      <c r="E12" s="14" t="s">
        <v>27</v>
      </c>
      <c r="F12" s="29" t="s">
        <v>77</v>
      </c>
      <c r="G12" s="143">
        <v>72852.5</v>
      </c>
      <c r="H12" s="144"/>
    </row>
    <row r="13" spans="1:8" x14ac:dyDescent="0.5">
      <c r="A13" s="8">
        <v>401000</v>
      </c>
      <c r="B13" s="5" t="s">
        <v>16</v>
      </c>
      <c r="C13" s="143">
        <v>479424.7</v>
      </c>
      <c r="D13" s="144"/>
      <c r="E13" s="14" t="s">
        <v>28</v>
      </c>
      <c r="F13" s="29" t="s">
        <v>78</v>
      </c>
      <c r="G13" s="143">
        <v>104102.61</v>
      </c>
      <c r="H13" s="144"/>
    </row>
    <row r="14" spans="1:8" x14ac:dyDescent="0.5">
      <c r="A14" s="8">
        <v>1000</v>
      </c>
      <c r="B14" s="5" t="s">
        <v>16</v>
      </c>
      <c r="C14" s="143">
        <f t="shared" ref="C14:C16" si="0">G14</f>
        <v>0</v>
      </c>
      <c r="D14" s="144"/>
      <c r="E14" s="14" t="s">
        <v>29</v>
      </c>
      <c r="F14" s="29" t="s">
        <v>80</v>
      </c>
      <c r="G14" s="143"/>
      <c r="H14" s="144"/>
    </row>
    <row r="15" spans="1:8" x14ac:dyDescent="0.5">
      <c r="A15" s="8">
        <v>152000</v>
      </c>
      <c r="B15" s="5" t="s">
        <v>16</v>
      </c>
      <c r="C15" s="143">
        <v>233164.08</v>
      </c>
      <c r="D15" s="144"/>
      <c r="E15" s="14" t="s">
        <v>30</v>
      </c>
      <c r="F15" s="29" t="s">
        <v>79</v>
      </c>
      <c r="G15" s="143">
        <v>100433</v>
      </c>
      <c r="H15" s="144"/>
    </row>
    <row r="16" spans="1:8" x14ac:dyDescent="0.5">
      <c r="A16" s="2">
        <v>1000</v>
      </c>
      <c r="B16" s="5"/>
      <c r="C16" s="143">
        <f t="shared" si="0"/>
        <v>0</v>
      </c>
      <c r="D16" s="144"/>
      <c r="E16" s="14" t="s">
        <v>31</v>
      </c>
      <c r="F16" s="29" t="s">
        <v>81</v>
      </c>
      <c r="G16" s="143"/>
      <c r="H16" s="144"/>
    </row>
    <row r="17" spans="1:8" x14ac:dyDescent="0.5">
      <c r="A17" s="8">
        <v>54205000</v>
      </c>
      <c r="B17" s="5" t="s">
        <v>16</v>
      </c>
      <c r="C17" s="143">
        <v>48818962.159999996</v>
      </c>
      <c r="D17" s="144"/>
      <c r="E17" s="14" t="s">
        <v>32</v>
      </c>
      <c r="F17" s="29" t="s">
        <v>82</v>
      </c>
      <c r="G17" s="143">
        <v>5889870.9900000002</v>
      </c>
      <c r="H17" s="144"/>
    </row>
    <row r="18" spans="1:8" x14ac:dyDescent="0.5">
      <c r="A18" s="8">
        <v>27386000</v>
      </c>
      <c r="B18" s="5" t="s">
        <v>16</v>
      </c>
      <c r="C18" s="143">
        <v>29259405</v>
      </c>
      <c r="D18" s="144"/>
      <c r="E18" s="14" t="s">
        <v>13</v>
      </c>
      <c r="F18" s="29" t="s">
        <v>83</v>
      </c>
      <c r="G18" s="143">
        <v>0</v>
      </c>
      <c r="H18" s="144"/>
    </row>
    <row r="19" spans="1:8" ht="24" thickBot="1" x14ac:dyDescent="0.55000000000000004">
      <c r="A19" s="62">
        <f>SUM(A11:A18)</f>
        <v>86846000</v>
      </c>
      <c r="B19" s="58" t="s">
        <v>16</v>
      </c>
      <c r="C19" s="122">
        <f>SUM(C11:C18)</f>
        <v>85364883.829999998</v>
      </c>
      <c r="D19" s="123"/>
      <c r="F19" s="29"/>
      <c r="G19" s="122">
        <f>SUM(G11:G18)</f>
        <v>6418003.3500000006</v>
      </c>
      <c r="H19" s="123"/>
    </row>
    <row r="20" spans="1:8" s="22" customFormat="1" ht="24" thickTop="1" x14ac:dyDescent="0.5">
      <c r="A20" s="31"/>
      <c r="C20" s="128"/>
      <c r="D20" s="129"/>
      <c r="E20" s="43" t="s">
        <v>132</v>
      </c>
      <c r="F20" s="34"/>
      <c r="G20" s="128">
        <v>0</v>
      </c>
      <c r="H20" s="129"/>
    </row>
    <row r="21" spans="1:8" s="22" customFormat="1" x14ac:dyDescent="0.5">
      <c r="A21" s="31"/>
      <c r="C21" s="116">
        <v>14120400</v>
      </c>
      <c r="D21" s="117"/>
      <c r="E21" s="22" t="s">
        <v>153</v>
      </c>
      <c r="F21" s="34"/>
      <c r="G21" s="116"/>
      <c r="H21" s="117"/>
    </row>
    <row r="22" spans="1:8" s="22" customFormat="1" x14ac:dyDescent="0.5">
      <c r="A22" s="31"/>
      <c r="C22" s="116">
        <v>1149500</v>
      </c>
      <c r="D22" s="117"/>
      <c r="E22" s="22" t="s">
        <v>154</v>
      </c>
      <c r="F22" s="34"/>
      <c r="G22" s="116"/>
      <c r="H22" s="117"/>
    </row>
    <row r="23" spans="1:8" s="22" customFormat="1" x14ac:dyDescent="0.5">
      <c r="A23" s="31"/>
      <c r="C23" s="116"/>
      <c r="D23" s="117"/>
      <c r="E23" s="43" t="s">
        <v>133</v>
      </c>
      <c r="F23" s="34"/>
      <c r="G23" s="124"/>
      <c r="H23" s="125"/>
    </row>
    <row r="24" spans="1:8" s="22" customFormat="1" x14ac:dyDescent="0.5">
      <c r="A24" s="31"/>
      <c r="C24" s="116">
        <v>105000</v>
      </c>
      <c r="D24" s="117"/>
      <c r="E24" s="22" t="s">
        <v>155</v>
      </c>
      <c r="F24" s="34"/>
      <c r="G24" s="116"/>
      <c r="H24" s="117"/>
    </row>
    <row r="25" spans="1:8" s="22" customFormat="1" x14ac:dyDescent="0.5">
      <c r="A25" s="31"/>
      <c r="C25" s="116">
        <v>126000</v>
      </c>
      <c r="D25" s="117"/>
      <c r="E25" s="22" t="s">
        <v>156</v>
      </c>
      <c r="F25" s="34"/>
      <c r="G25" s="116"/>
      <c r="H25" s="117"/>
    </row>
    <row r="26" spans="1:8" s="22" customFormat="1" x14ac:dyDescent="0.5">
      <c r="A26" s="31"/>
      <c r="C26" s="116">
        <v>49543</v>
      </c>
      <c r="D26" s="117"/>
      <c r="E26" s="22" t="s">
        <v>158</v>
      </c>
      <c r="F26" s="34"/>
      <c r="G26" s="116">
        <v>15904</v>
      </c>
      <c r="H26" s="117"/>
    </row>
    <row r="27" spans="1:8" s="22" customFormat="1" x14ac:dyDescent="0.5">
      <c r="A27" s="31"/>
      <c r="C27" s="116">
        <v>5760</v>
      </c>
      <c r="D27" s="117"/>
      <c r="E27" s="22" t="s">
        <v>157</v>
      </c>
      <c r="F27" s="34"/>
      <c r="G27" s="116"/>
      <c r="H27" s="117"/>
    </row>
    <row r="28" spans="1:8" x14ac:dyDescent="0.5">
      <c r="A28" s="31"/>
      <c r="B28" s="22"/>
      <c r="C28" s="116">
        <v>489780</v>
      </c>
      <c r="D28" s="117"/>
      <c r="E28" s="22" t="s">
        <v>170</v>
      </c>
      <c r="F28" s="34"/>
      <c r="G28" s="116"/>
      <c r="H28" s="117"/>
    </row>
    <row r="29" spans="1:8" x14ac:dyDescent="0.5">
      <c r="A29" s="31"/>
      <c r="B29" s="22"/>
      <c r="C29" s="116">
        <v>7448013.0099999998</v>
      </c>
      <c r="D29" s="117"/>
      <c r="E29" s="22" t="s">
        <v>33</v>
      </c>
      <c r="F29" s="34" t="s">
        <v>73</v>
      </c>
      <c r="G29" s="124">
        <v>566795.78</v>
      </c>
      <c r="H29" s="125"/>
    </row>
    <row r="30" spans="1:8" x14ac:dyDescent="0.5">
      <c r="A30" s="31"/>
      <c r="B30" s="22"/>
      <c r="C30" s="116">
        <v>507450</v>
      </c>
      <c r="D30" s="117"/>
      <c r="E30" s="22" t="s">
        <v>34</v>
      </c>
      <c r="F30" s="34" t="s">
        <v>60</v>
      </c>
      <c r="G30" s="124">
        <v>38650</v>
      </c>
      <c r="H30" s="125"/>
    </row>
    <row r="31" spans="1:8" x14ac:dyDescent="0.5">
      <c r="A31" s="31"/>
      <c r="B31" s="22"/>
      <c r="C31" s="116">
        <v>4227525</v>
      </c>
      <c r="D31" s="117"/>
      <c r="E31" s="22" t="s">
        <v>55</v>
      </c>
      <c r="F31" s="34" t="s">
        <v>59</v>
      </c>
      <c r="G31" s="124">
        <v>33900</v>
      </c>
      <c r="H31" s="125"/>
    </row>
    <row r="32" spans="1:8" x14ac:dyDescent="0.5">
      <c r="A32" s="31"/>
      <c r="B32" s="22"/>
      <c r="C32" s="116">
        <v>25000</v>
      </c>
      <c r="D32" s="117"/>
      <c r="E32" s="22" t="s">
        <v>135</v>
      </c>
      <c r="F32" s="34" t="s">
        <v>139</v>
      </c>
      <c r="G32" s="124">
        <v>12000</v>
      </c>
      <c r="H32" s="125"/>
    </row>
    <row r="33" spans="1:8" x14ac:dyDescent="0.5">
      <c r="A33" s="31"/>
      <c r="B33" s="22"/>
      <c r="C33" s="116">
        <v>68519</v>
      </c>
      <c r="D33" s="117"/>
      <c r="E33" s="22" t="s">
        <v>100</v>
      </c>
      <c r="F33" s="34" t="s">
        <v>140</v>
      </c>
      <c r="G33" s="124">
        <v>6239</v>
      </c>
      <c r="H33" s="125"/>
    </row>
    <row r="34" spans="1:8" x14ac:dyDescent="0.5">
      <c r="A34" s="31"/>
      <c r="B34" s="22"/>
      <c r="C34" s="116">
        <v>1301.5</v>
      </c>
      <c r="D34" s="117"/>
      <c r="E34" s="22" t="s">
        <v>136</v>
      </c>
      <c r="F34" s="34" t="s">
        <v>141</v>
      </c>
      <c r="G34" s="126">
        <v>6.65</v>
      </c>
      <c r="H34" s="127"/>
    </row>
    <row r="35" spans="1:8" x14ac:dyDescent="0.5">
      <c r="A35" s="31"/>
      <c r="B35" s="22"/>
      <c r="C35" s="116">
        <v>3696</v>
      </c>
      <c r="D35" s="117"/>
      <c r="E35" s="22" t="s">
        <v>123</v>
      </c>
      <c r="F35" s="34" t="s">
        <v>142</v>
      </c>
      <c r="G35" s="124">
        <v>1696</v>
      </c>
      <c r="H35" s="125"/>
    </row>
    <row r="36" spans="1:8" x14ac:dyDescent="0.5">
      <c r="A36" s="31"/>
      <c r="B36" s="22"/>
      <c r="C36" s="116">
        <v>2100</v>
      </c>
      <c r="D36" s="117"/>
      <c r="E36" s="22" t="s">
        <v>137</v>
      </c>
      <c r="F36" s="34" t="s">
        <v>144</v>
      </c>
      <c r="G36" s="124"/>
      <c r="H36" s="125"/>
    </row>
    <row r="37" spans="1:8" x14ac:dyDescent="0.5">
      <c r="A37" s="31"/>
      <c r="B37" s="22"/>
      <c r="C37" s="116">
        <v>745639</v>
      </c>
      <c r="D37" s="117"/>
      <c r="E37" s="22" t="s">
        <v>113</v>
      </c>
      <c r="F37" s="34" t="s">
        <v>138</v>
      </c>
      <c r="G37" s="124"/>
      <c r="H37" s="125"/>
    </row>
    <row r="38" spans="1:8" x14ac:dyDescent="0.5">
      <c r="A38" s="31"/>
      <c r="B38" s="22"/>
      <c r="C38" s="116">
        <v>3939.09</v>
      </c>
      <c r="D38" s="117"/>
      <c r="E38" s="22" t="s">
        <v>168</v>
      </c>
      <c r="F38" s="34"/>
      <c r="G38" s="124">
        <v>0</v>
      </c>
      <c r="H38" s="125"/>
    </row>
    <row r="39" spans="1:8" x14ac:dyDescent="0.5">
      <c r="A39" s="31"/>
      <c r="B39" s="22"/>
      <c r="C39" s="124">
        <v>20</v>
      </c>
      <c r="D39" s="125"/>
      <c r="E39" s="22" t="s">
        <v>134</v>
      </c>
      <c r="F39" s="34"/>
      <c r="G39" s="124">
        <v>20</v>
      </c>
      <c r="H39" s="125"/>
    </row>
    <row r="40" spans="1:8" x14ac:dyDescent="0.5">
      <c r="A40" s="31"/>
      <c r="B40" s="22"/>
      <c r="C40" s="116">
        <v>8.14</v>
      </c>
      <c r="D40" s="117"/>
      <c r="E40" s="22" t="s">
        <v>194</v>
      </c>
      <c r="F40" s="34" t="s">
        <v>195</v>
      </c>
      <c r="G40" s="124">
        <v>0</v>
      </c>
      <c r="H40" s="125"/>
    </row>
    <row r="41" spans="1:8" x14ac:dyDescent="0.5">
      <c r="A41" s="31"/>
      <c r="B41" s="22"/>
      <c r="C41" s="116">
        <v>3120</v>
      </c>
      <c r="D41" s="117"/>
      <c r="E41" s="22" t="s">
        <v>7</v>
      </c>
      <c r="F41" s="34"/>
      <c r="G41" s="124">
        <v>1920</v>
      </c>
      <c r="H41" s="125"/>
    </row>
    <row r="42" spans="1:8" x14ac:dyDescent="0.5">
      <c r="A42" s="31"/>
      <c r="B42" s="22"/>
      <c r="C42" s="116">
        <v>1194.8399999999999</v>
      </c>
      <c r="D42" s="117"/>
      <c r="E42" s="22" t="s">
        <v>15</v>
      </c>
      <c r="F42" s="34" t="s">
        <v>175</v>
      </c>
      <c r="G42" s="124">
        <v>0</v>
      </c>
      <c r="H42" s="125"/>
    </row>
    <row r="43" spans="1:8" x14ac:dyDescent="0.5">
      <c r="A43" s="31"/>
      <c r="B43" s="22"/>
      <c r="C43" s="116">
        <v>900</v>
      </c>
      <c r="D43" s="117"/>
      <c r="E43" s="22" t="s">
        <v>201</v>
      </c>
      <c r="F43" s="34" t="s">
        <v>126</v>
      </c>
      <c r="G43" s="124">
        <v>900</v>
      </c>
      <c r="H43" s="125"/>
    </row>
    <row r="44" spans="1:8" x14ac:dyDescent="0.5">
      <c r="A44" s="31"/>
      <c r="B44" s="22"/>
      <c r="C44" s="118">
        <f>SUM(C21:C43)</f>
        <v>29084408.579999998</v>
      </c>
      <c r="D44" s="119"/>
      <c r="E44" s="22"/>
      <c r="F44" s="34"/>
      <c r="G44" s="120">
        <f>SUM(G21:G43)</f>
        <v>678031.43</v>
      </c>
      <c r="H44" s="121"/>
    </row>
    <row r="45" spans="1:8" ht="24" thickBot="1" x14ac:dyDescent="0.55000000000000004">
      <c r="A45" s="31"/>
      <c r="C45" s="122">
        <f>C19+C44</f>
        <v>114449292.41</v>
      </c>
      <c r="D45" s="123"/>
      <c r="E45" s="83" t="s">
        <v>35</v>
      </c>
      <c r="F45" s="30"/>
      <c r="G45" s="122">
        <f>G19+G44</f>
        <v>7096034.7800000003</v>
      </c>
      <c r="H45" s="123"/>
    </row>
    <row r="46" spans="1:8" ht="24" thickTop="1" x14ac:dyDescent="0.5"/>
  </sheetData>
  <mergeCells count="88">
    <mergeCell ref="C27:D27"/>
    <mergeCell ref="G27:H27"/>
    <mergeCell ref="G15:H15"/>
    <mergeCell ref="C15:D15"/>
    <mergeCell ref="C14:D14"/>
    <mergeCell ref="G14:H14"/>
    <mergeCell ref="C11:D11"/>
    <mergeCell ref="G11:H11"/>
    <mergeCell ref="G12:H12"/>
    <mergeCell ref="C13:D13"/>
    <mergeCell ref="G13:H13"/>
    <mergeCell ref="C12:D12"/>
    <mergeCell ref="G8:H8"/>
    <mergeCell ref="C8:D8"/>
    <mergeCell ref="C10:D10"/>
    <mergeCell ref="G10:H10"/>
    <mergeCell ref="G16:H16"/>
    <mergeCell ref="C19:D19"/>
    <mergeCell ref="G19:H19"/>
    <mergeCell ref="C16:D16"/>
    <mergeCell ref="C24:D24"/>
    <mergeCell ref="G24:H24"/>
    <mergeCell ref="C18:D18"/>
    <mergeCell ref="G18:H18"/>
    <mergeCell ref="C17:D17"/>
    <mergeCell ref="G17:H17"/>
    <mergeCell ref="C20:D20"/>
    <mergeCell ref="G20:H20"/>
    <mergeCell ref="A1:H1"/>
    <mergeCell ref="A2:H2"/>
    <mergeCell ref="F3:H3"/>
    <mergeCell ref="A4:H4"/>
    <mergeCell ref="C9:D9"/>
    <mergeCell ref="G9:H9"/>
    <mergeCell ref="F5:H5"/>
    <mergeCell ref="A6:D6"/>
    <mergeCell ref="A8:B8"/>
    <mergeCell ref="A7:B7"/>
    <mergeCell ref="F6:H6"/>
    <mergeCell ref="C7:D7"/>
    <mergeCell ref="E7:E8"/>
    <mergeCell ref="G7:H7"/>
    <mergeCell ref="C26:D26"/>
    <mergeCell ref="G26:H26"/>
    <mergeCell ref="C21:D21"/>
    <mergeCell ref="G21:H21"/>
    <mergeCell ref="C23:D23"/>
    <mergeCell ref="G23:H23"/>
    <mergeCell ref="C22:D22"/>
    <mergeCell ref="G22:H22"/>
    <mergeCell ref="C25:D25"/>
    <mergeCell ref="G25:H25"/>
    <mergeCell ref="C35:D35"/>
    <mergeCell ref="G35:H35"/>
    <mergeCell ref="C36:D36"/>
    <mergeCell ref="G36:H36"/>
    <mergeCell ref="C29:D29"/>
    <mergeCell ref="G29:H29"/>
    <mergeCell ref="C32:D32"/>
    <mergeCell ref="G32:H32"/>
    <mergeCell ref="C33:D33"/>
    <mergeCell ref="G33:H33"/>
    <mergeCell ref="C34:D34"/>
    <mergeCell ref="G34:H34"/>
    <mergeCell ref="C30:D30"/>
    <mergeCell ref="G30:H30"/>
    <mergeCell ref="C41:D41"/>
    <mergeCell ref="G41:H41"/>
    <mergeCell ref="C37:D37"/>
    <mergeCell ref="G37:H37"/>
    <mergeCell ref="C39:D39"/>
    <mergeCell ref="G39:H39"/>
    <mergeCell ref="C28:D28"/>
    <mergeCell ref="G28:H28"/>
    <mergeCell ref="C44:D44"/>
    <mergeCell ref="G44:H44"/>
    <mergeCell ref="C45:D45"/>
    <mergeCell ref="G45:H45"/>
    <mergeCell ref="C38:D38"/>
    <mergeCell ref="G38:H38"/>
    <mergeCell ref="C43:D43"/>
    <mergeCell ref="G43:H43"/>
    <mergeCell ref="C31:D31"/>
    <mergeCell ref="G31:H31"/>
    <mergeCell ref="C42:D42"/>
    <mergeCell ref="G42:H42"/>
    <mergeCell ref="C40:D40"/>
    <mergeCell ref="G40:H40"/>
  </mergeCells>
  <phoneticPr fontId="0" type="noConversion"/>
  <pageMargins left="0.59055118110236227" right="0.19685039370078741" top="0.11811023622047245" bottom="0.11811023622047245" header="0.51181102362204722" footer="0.5118110236220472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34" zoomScaleSheetLayoutView="100" workbookViewId="0">
      <selection activeCell="C38" sqref="C38:D38"/>
    </sheetView>
  </sheetViews>
  <sheetFormatPr defaultColWidth="8.796875" defaultRowHeight="20.25" customHeight="1" x14ac:dyDescent="0.5"/>
  <cols>
    <col min="1" max="1" width="21.796875" style="31" customWidth="1"/>
    <col min="2" max="2" width="5.19921875" style="22" customWidth="1"/>
    <col min="3" max="3" width="1.19921875" style="22" customWidth="1"/>
    <col min="4" max="4" width="20.796875" style="22" customWidth="1"/>
    <col min="5" max="5" width="62.59765625" style="22" customWidth="1"/>
    <col min="6" max="6" width="18.796875" style="22" customWidth="1"/>
    <col min="7" max="7" width="4" style="22" customWidth="1"/>
    <col min="8" max="8" width="25.3984375" style="22" customWidth="1"/>
    <col min="9" max="9" width="21.796875" style="22" customWidth="1"/>
    <col min="10" max="11" width="28.796875" style="31" customWidth="1"/>
    <col min="12" max="12" width="28.796875" style="22" customWidth="1"/>
    <col min="13" max="16384" width="8.796875" style="22"/>
  </cols>
  <sheetData>
    <row r="1" spans="1:8" ht="23.25" customHeight="1" thickBot="1" x14ac:dyDescent="0.55000000000000004">
      <c r="F1" s="26" t="s">
        <v>202</v>
      </c>
      <c r="G1" s="26"/>
    </row>
    <row r="2" spans="1:8" ht="25.5" customHeight="1" thickTop="1" x14ac:dyDescent="0.5">
      <c r="A2" s="147" t="s">
        <v>18</v>
      </c>
      <c r="B2" s="148"/>
      <c r="C2" s="148"/>
      <c r="D2" s="149"/>
      <c r="E2" s="64"/>
      <c r="F2" s="147" t="s">
        <v>19</v>
      </c>
      <c r="G2" s="148"/>
      <c r="H2" s="149"/>
    </row>
    <row r="3" spans="1:8" ht="26.25" customHeight="1" x14ac:dyDescent="0.5">
      <c r="A3" s="150" t="s">
        <v>20</v>
      </c>
      <c r="B3" s="151"/>
      <c r="C3" s="150" t="s">
        <v>22</v>
      </c>
      <c r="D3" s="151"/>
      <c r="E3" s="152" t="s">
        <v>0</v>
      </c>
      <c r="F3" s="65" t="s">
        <v>23</v>
      </c>
      <c r="G3" s="150" t="s">
        <v>22</v>
      </c>
      <c r="H3" s="151"/>
    </row>
    <row r="4" spans="1:8" ht="23.25" customHeight="1" thickBot="1" x14ac:dyDescent="0.55000000000000004">
      <c r="A4" s="154" t="s">
        <v>21</v>
      </c>
      <c r="B4" s="155"/>
      <c r="C4" s="154" t="s">
        <v>21</v>
      </c>
      <c r="D4" s="155"/>
      <c r="E4" s="153"/>
      <c r="F4" s="66" t="s">
        <v>24</v>
      </c>
      <c r="G4" s="154" t="s">
        <v>21</v>
      </c>
      <c r="H4" s="155"/>
    </row>
    <row r="5" spans="1:8" ht="20.25" customHeight="1" thickTop="1" x14ac:dyDescent="0.5">
      <c r="A5" s="32"/>
      <c r="B5" s="33"/>
      <c r="C5" s="128"/>
      <c r="D5" s="129"/>
      <c r="E5" s="26" t="s">
        <v>36</v>
      </c>
      <c r="F5" s="34"/>
      <c r="G5" s="128"/>
      <c r="H5" s="129"/>
    </row>
    <row r="6" spans="1:8" ht="20.25" customHeight="1" x14ac:dyDescent="0.5">
      <c r="A6" s="35">
        <v>21297500</v>
      </c>
      <c r="B6" s="36" t="s">
        <v>16</v>
      </c>
      <c r="C6" s="124">
        <v>2321855.5</v>
      </c>
      <c r="D6" s="125"/>
      <c r="E6" s="22" t="s">
        <v>12</v>
      </c>
      <c r="F6" s="34" t="s">
        <v>61</v>
      </c>
      <c r="G6" s="124">
        <v>39036</v>
      </c>
      <c r="H6" s="125"/>
    </row>
    <row r="7" spans="1:8" ht="20.25" customHeight="1" x14ac:dyDescent="0.5">
      <c r="A7" s="35">
        <f>756000+480000+247500+1620000+3116486+373200+240000+1600080+299160+42000+809340+58080+42000+3439694+31440+387600+67200+1015440+177840+42000+729900+36000+120000</f>
        <v>15730960</v>
      </c>
      <c r="B7" s="36" t="s">
        <v>16</v>
      </c>
      <c r="C7" s="124">
        <v>9326178.0999999996</v>
      </c>
      <c r="D7" s="125"/>
      <c r="E7" s="22" t="s">
        <v>4</v>
      </c>
      <c r="F7" s="34" t="s">
        <v>84</v>
      </c>
      <c r="G7" s="124">
        <v>1155422.1000000001</v>
      </c>
      <c r="H7" s="125"/>
    </row>
    <row r="8" spans="1:8" ht="20.25" customHeight="1" x14ac:dyDescent="0.5">
      <c r="A8" s="35">
        <f>1928880+1092120+996960+594240+1165200+730800+78000+31000+997200+694800+640800+457200</f>
        <v>9407200</v>
      </c>
      <c r="B8" s="36" t="s">
        <v>16</v>
      </c>
      <c r="C8" s="124">
        <v>5718300</v>
      </c>
      <c r="D8" s="125"/>
      <c r="E8" s="22" t="s">
        <v>5</v>
      </c>
      <c r="F8" s="34" t="s">
        <v>85</v>
      </c>
      <c r="G8" s="124">
        <v>650700</v>
      </c>
      <c r="H8" s="125"/>
    </row>
    <row r="9" spans="1:8" ht="20.25" customHeight="1" x14ac:dyDescent="0.5">
      <c r="A9" s="35">
        <f>152000+1430000+400000+60000+30000+50000</f>
        <v>2122000</v>
      </c>
      <c r="B9" s="36" t="s">
        <v>16</v>
      </c>
      <c r="C9" s="124">
        <v>130685.5</v>
      </c>
      <c r="D9" s="125"/>
      <c r="E9" s="22" t="s">
        <v>6</v>
      </c>
      <c r="F9" s="34" t="s">
        <v>63</v>
      </c>
      <c r="G9" s="124">
        <v>21139</v>
      </c>
      <c r="H9" s="125"/>
    </row>
    <row r="10" spans="1:8" ht="20.25" customHeight="1" x14ac:dyDescent="0.5">
      <c r="A10" s="35">
        <f>347000+4100000+2453500+3666000+3806600+1328000</f>
        <v>15701100</v>
      </c>
      <c r="B10" s="36" t="s">
        <v>16</v>
      </c>
      <c r="C10" s="124">
        <v>13831684.49</v>
      </c>
      <c r="D10" s="125"/>
      <c r="E10" s="22" t="s">
        <v>7</v>
      </c>
      <c r="F10" s="34" t="s">
        <v>64</v>
      </c>
      <c r="G10" s="124">
        <f>1547187+4800+4800+4800+4800+4700+3250+11500</f>
        <v>1585837</v>
      </c>
      <c r="H10" s="125"/>
    </row>
    <row r="11" spans="1:8" ht="20.25" customHeight="1" x14ac:dyDescent="0.5">
      <c r="A11" s="35">
        <f>210000+980000+839000+1540000+1276240+280000</f>
        <v>5125240</v>
      </c>
      <c r="B11" s="36" t="s">
        <v>16</v>
      </c>
      <c r="C11" s="124">
        <v>4005419.04</v>
      </c>
      <c r="D11" s="125"/>
      <c r="E11" s="22" t="s">
        <v>8</v>
      </c>
      <c r="F11" s="34" t="s">
        <v>65</v>
      </c>
      <c r="G11" s="124">
        <v>711432.27</v>
      </c>
      <c r="H11" s="125"/>
    </row>
    <row r="12" spans="1:8" ht="20.25" customHeight="1" x14ac:dyDescent="0.5">
      <c r="A12" s="35">
        <v>930000</v>
      </c>
      <c r="B12" s="36" t="s">
        <v>16</v>
      </c>
      <c r="C12" s="124">
        <v>1029118.32</v>
      </c>
      <c r="D12" s="125"/>
      <c r="E12" s="22" t="s">
        <v>9</v>
      </c>
      <c r="F12" s="34" t="s">
        <v>66</v>
      </c>
      <c r="G12" s="124">
        <v>155416.65</v>
      </c>
      <c r="H12" s="125"/>
    </row>
    <row r="13" spans="1:8" ht="20.25" customHeight="1" x14ac:dyDescent="0.5">
      <c r="A13" s="35">
        <f>1048000+942000</f>
        <v>1990000</v>
      </c>
      <c r="B13" s="36"/>
      <c r="C13" s="124">
        <v>1672536.7</v>
      </c>
      <c r="D13" s="125"/>
      <c r="E13" s="22" t="s">
        <v>13</v>
      </c>
      <c r="F13" s="34" t="s">
        <v>67</v>
      </c>
      <c r="G13" s="124">
        <v>20000</v>
      </c>
      <c r="H13" s="125"/>
    </row>
    <row r="14" spans="1:8" ht="20.25" customHeight="1" x14ac:dyDescent="0.5">
      <c r="A14" s="35">
        <f>140000+118000+799400+3243800+137000+912800</f>
        <v>5351000</v>
      </c>
      <c r="B14" s="36" t="s">
        <v>16</v>
      </c>
      <c r="C14" s="124">
        <v>3706200</v>
      </c>
      <c r="D14" s="125"/>
      <c r="E14" s="22" t="s">
        <v>10</v>
      </c>
      <c r="F14" s="34" t="s">
        <v>68</v>
      </c>
      <c r="G14" s="124">
        <v>121000</v>
      </c>
      <c r="H14" s="125"/>
    </row>
    <row r="15" spans="1:8" ht="20.25" customHeight="1" x14ac:dyDescent="0.5">
      <c r="A15" s="13">
        <f>310000+8231000+650000</f>
        <v>9191000</v>
      </c>
      <c r="B15" s="36"/>
      <c r="C15" s="124">
        <v>3977200</v>
      </c>
      <c r="D15" s="125"/>
      <c r="E15" s="22" t="s">
        <v>95</v>
      </c>
      <c r="F15" s="34" t="s">
        <v>69</v>
      </c>
      <c r="G15" s="124">
        <v>676300</v>
      </c>
      <c r="H15" s="125"/>
    </row>
    <row r="16" spans="1:8" ht="20.25" customHeight="1" x14ac:dyDescent="0.5">
      <c r="A16" s="13"/>
      <c r="B16" s="36"/>
      <c r="C16" s="124">
        <v>0</v>
      </c>
      <c r="D16" s="125"/>
      <c r="E16" s="22" t="s">
        <v>96</v>
      </c>
      <c r="F16" s="37" t="s">
        <v>93</v>
      </c>
      <c r="G16" s="124"/>
      <c r="H16" s="125"/>
    </row>
    <row r="17" spans="1:8" ht="20.25" customHeight="1" thickBot="1" x14ac:dyDescent="0.55000000000000004">
      <c r="A17" s="67">
        <f>SUM(A6:A16)</f>
        <v>86846000</v>
      </c>
      <c r="B17" s="68" t="s">
        <v>16</v>
      </c>
      <c r="C17" s="156">
        <f>SUM(C6:C16)</f>
        <v>45719177.650000006</v>
      </c>
      <c r="D17" s="157"/>
      <c r="E17" s="69"/>
      <c r="F17" s="34"/>
      <c r="G17" s="156">
        <f>SUM(G6:G16)</f>
        <v>5136283.0200000005</v>
      </c>
      <c r="H17" s="157"/>
    </row>
    <row r="18" spans="1:8" ht="20.25" customHeight="1" thickTop="1" x14ac:dyDescent="0.5">
      <c r="C18" s="128">
        <f>G18</f>
        <v>0</v>
      </c>
      <c r="D18" s="129"/>
      <c r="E18" s="63" t="s">
        <v>132</v>
      </c>
      <c r="F18" s="34"/>
      <c r="G18" s="128">
        <v>0</v>
      </c>
      <c r="H18" s="129"/>
    </row>
    <row r="19" spans="1:8" ht="20.25" customHeight="1" x14ac:dyDescent="0.5">
      <c r="C19" s="116">
        <v>11162200</v>
      </c>
      <c r="D19" s="117"/>
      <c r="E19" s="38" t="s">
        <v>134</v>
      </c>
      <c r="F19" s="34"/>
      <c r="G19" s="116">
        <v>1097700</v>
      </c>
      <c r="H19" s="117"/>
    </row>
    <row r="20" spans="1:8" ht="20.25" customHeight="1" x14ac:dyDescent="0.5">
      <c r="C20" s="124">
        <f t="shared" ref="C20:C24" si="0">G20</f>
        <v>0</v>
      </c>
      <c r="D20" s="125"/>
      <c r="E20" s="43" t="s">
        <v>133</v>
      </c>
      <c r="F20" s="34"/>
      <c r="G20" s="124"/>
      <c r="H20" s="125"/>
    </row>
    <row r="21" spans="1:8" ht="20.25" customHeight="1" x14ac:dyDescent="0.5">
      <c r="C21" s="84">
        <f t="shared" si="0"/>
        <v>900</v>
      </c>
      <c r="D21" s="85">
        <v>5760</v>
      </c>
      <c r="E21" s="22" t="s">
        <v>12</v>
      </c>
      <c r="F21" s="34"/>
      <c r="G21" s="124">
        <v>900</v>
      </c>
      <c r="H21" s="125"/>
    </row>
    <row r="22" spans="1:8" ht="20.25" customHeight="1" x14ac:dyDescent="0.5">
      <c r="C22" s="84">
        <f t="shared" si="0"/>
        <v>15000</v>
      </c>
      <c r="D22" s="85">
        <v>105000</v>
      </c>
      <c r="E22" s="22" t="s">
        <v>4</v>
      </c>
      <c r="F22" s="34"/>
      <c r="G22" s="124">
        <v>15000</v>
      </c>
      <c r="H22" s="125"/>
    </row>
    <row r="23" spans="1:8" ht="20.25" customHeight="1" x14ac:dyDescent="0.5">
      <c r="C23" s="84">
        <f t="shared" si="0"/>
        <v>18000</v>
      </c>
      <c r="D23" s="85">
        <v>126000</v>
      </c>
      <c r="E23" s="22" t="s">
        <v>5</v>
      </c>
      <c r="F23" s="34"/>
      <c r="G23" s="124">
        <v>18000</v>
      </c>
      <c r="H23" s="125"/>
    </row>
    <row r="24" spans="1:8" ht="20.25" customHeight="1" x14ac:dyDescent="0.5">
      <c r="C24" s="84">
        <f t="shared" si="0"/>
        <v>0</v>
      </c>
      <c r="D24" s="85">
        <f>SUM(C24)</f>
        <v>0</v>
      </c>
      <c r="E24" s="22" t="s">
        <v>8</v>
      </c>
      <c r="F24" s="34"/>
      <c r="G24" s="124"/>
      <c r="H24" s="125"/>
    </row>
    <row r="25" spans="1:8" ht="20.25" customHeight="1" x14ac:dyDescent="0.5">
      <c r="C25" s="124">
        <v>489780</v>
      </c>
      <c r="D25" s="125"/>
      <c r="E25" s="22" t="s">
        <v>7</v>
      </c>
      <c r="F25" s="34"/>
      <c r="G25" s="124"/>
      <c r="H25" s="125"/>
    </row>
    <row r="26" spans="1:8" ht="20.25" customHeight="1" x14ac:dyDescent="0.5">
      <c r="C26" s="124">
        <v>33639</v>
      </c>
      <c r="D26" s="125"/>
      <c r="E26" s="22" t="s">
        <v>6</v>
      </c>
      <c r="F26" s="34"/>
      <c r="G26" s="124">
        <v>5000</v>
      </c>
      <c r="H26" s="125"/>
    </row>
    <row r="27" spans="1:8" ht="20.25" customHeight="1" x14ac:dyDescent="0.5">
      <c r="C27" s="124">
        <v>1457678.55</v>
      </c>
      <c r="D27" s="125"/>
      <c r="E27" s="22" t="s">
        <v>110</v>
      </c>
      <c r="F27" s="34"/>
      <c r="G27" s="124"/>
      <c r="H27" s="125"/>
    </row>
    <row r="28" spans="1:8" ht="20.25" customHeight="1" x14ac:dyDescent="0.5">
      <c r="C28" s="124">
        <v>0</v>
      </c>
      <c r="D28" s="125"/>
      <c r="E28" s="22" t="s">
        <v>166</v>
      </c>
      <c r="F28" s="34" t="s">
        <v>125</v>
      </c>
      <c r="G28" s="124"/>
      <c r="H28" s="125"/>
    </row>
    <row r="29" spans="1:8" ht="20.25" customHeight="1" x14ac:dyDescent="0.5">
      <c r="C29" s="124">
        <v>7660399.7400000002</v>
      </c>
      <c r="D29" s="125"/>
      <c r="E29" s="22" t="s">
        <v>37</v>
      </c>
      <c r="F29" s="34" t="s">
        <v>73</v>
      </c>
      <c r="G29" s="124">
        <v>1550938.41</v>
      </c>
      <c r="H29" s="125"/>
    </row>
    <row r="30" spans="1:8" ht="20.25" customHeight="1" x14ac:dyDescent="0.5">
      <c r="C30" s="124">
        <v>836894</v>
      </c>
      <c r="D30" s="125"/>
      <c r="E30" s="22" t="s">
        <v>34</v>
      </c>
      <c r="F30" s="34" t="s">
        <v>60</v>
      </c>
      <c r="G30" s="124">
        <v>324032</v>
      </c>
      <c r="H30" s="125"/>
    </row>
    <row r="31" spans="1:8" ht="20.25" customHeight="1" x14ac:dyDescent="0.5">
      <c r="C31" s="124">
        <v>4438655</v>
      </c>
      <c r="D31" s="125"/>
      <c r="E31" s="22" t="s">
        <v>55</v>
      </c>
      <c r="F31" s="34" t="s">
        <v>59</v>
      </c>
      <c r="G31" s="124">
        <v>177400</v>
      </c>
      <c r="H31" s="125"/>
    </row>
    <row r="32" spans="1:8" ht="20.25" customHeight="1" x14ac:dyDescent="0.5">
      <c r="C32" s="124">
        <v>582914</v>
      </c>
      <c r="D32" s="125"/>
      <c r="E32" s="22" t="s">
        <v>86</v>
      </c>
      <c r="F32" s="34" t="s">
        <v>74</v>
      </c>
      <c r="G32" s="124"/>
      <c r="H32" s="125"/>
    </row>
    <row r="33" spans="1:11" ht="20.25" customHeight="1" x14ac:dyDescent="0.5">
      <c r="C33" s="124">
        <v>6668</v>
      </c>
      <c r="D33" s="125"/>
      <c r="E33" s="22" t="s">
        <v>91</v>
      </c>
      <c r="F33" s="34" t="s">
        <v>92</v>
      </c>
      <c r="G33" s="124"/>
      <c r="H33" s="125"/>
    </row>
    <row r="34" spans="1:11" s="14" customFormat="1" ht="23.25" x14ac:dyDescent="0.5">
      <c r="A34" s="31"/>
      <c r="B34" s="22"/>
      <c r="C34" s="124">
        <v>761900</v>
      </c>
      <c r="D34" s="125"/>
      <c r="E34" s="22" t="s">
        <v>193</v>
      </c>
      <c r="F34" s="34" t="s">
        <v>144</v>
      </c>
      <c r="G34" s="124"/>
      <c r="H34" s="125"/>
    </row>
    <row r="35" spans="1:11" ht="23.25" x14ac:dyDescent="0.5">
      <c r="A35" s="40"/>
      <c r="C35" s="124">
        <v>1078939</v>
      </c>
      <c r="D35" s="125"/>
      <c r="E35" s="22" t="s">
        <v>112</v>
      </c>
      <c r="F35" s="34" t="s">
        <v>143</v>
      </c>
      <c r="G35" s="124">
        <v>0</v>
      </c>
      <c r="H35" s="125"/>
      <c r="J35" s="22"/>
      <c r="K35" s="22"/>
    </row>
    <row r="36" spans="1:11" ht="23.25" x14ac:dyDescent="0.5">
      <c r="A36" s="40"/>
      <c r="B36" s="77"/>
      <c r="C36" s="124">
        <v>8.14</v>
      </c>
      <c r="D36" s="125"/>
      <c r="E36" s="22" t="s">
        <v>194</v>
      </c>
      <c r="F36" s="34" t="s">
        <v>195</v>
      </c>
      <c r="G36" s="124"/>
      <c r="H36" s="125"/>
      <c r="J36" s="22"/>
      <c r="K36" s="22"/>
    </row>
    <row r="37" spans="1:11" ht="23.25" x14ac:dyDescent="0.5">
      <c r="C37" s="124">
        <v>3900608.68</v>
      </c>
      <c r="D37" s="125"/>
      <c r="E37" s="22" t="s">
        <v>54</v>
      </c>
      <c r="F37" s="37" t="s">
        <v>72</v>
      </c>
      <c r="G37" s="124">
        <v>1900500</v>
      </c>
      <c r="H37" s="125"/>
      <c r="J37" s="22"/>
      <c r="K37" s="22"/>
    </row>
    <row r="38" spans="1:11" ht="20.25" customHeight="1" x14ac:dyDescent="0.5">
      <c r="C38" s="120">
        <f>C19+D21+D22+D23+C25+C26+C27+C29+C30+C31+C32+C33+C34+C35+C36+C37</f>
        <v>32647044.109999999</v>
      </c>
      <c r="D38" s="121"/>
      <c r="F38" s="39"/>
      <c r="G38" s="120">
        <f>SUM(G18:G37)</f>
        <v>5089470.41</v>
      </c>
      <c r="H38" s="121"/>
    </row>
    <row r="39" spans="1:11" ht="20.25" customHeight="1" thickBot="1" x14ac:dyDescent="0.55000000000000004">
      <c r="C39" s="156">
        <f>C17+C38</f>
        <v>78366221.760000005</v>
      </c>
      <c r="D39" s="157"/>
      <c r="E39" s="70" t="s">
        <v>38</v>
      </c>
      <c r="G39" s="156">
        <f>G17+G38</f>
        <v>10225753.43</v>
      </c>
      <c r="H39" s="157"/>
    </row>
    <row r="40" spans="1:11" ht="20.25" customHeight="1" thickTop="1" x14ac:dyDescent="0.5">
      <c r="C40" s="72"/>
      <c r="D40" s="73"/>
      <c r="E40" s="70"/>
      <c r="G40" s="72"/>
      <c r="H40" s="73"/>
    </row>
    <row r="41" spans="1:11" ht="20.25" customHeight="1" x14ac:dyDescent="0.5">
      <c r="C41" s="116">
        <v>36083070.649999999</v>
      </c>
      <c r="D41" s="117"/>
      <c r="E41" s="70" t="s">
        <v>39</v>
      </c>
      <c r="G41" s="116"/>
      <c r="H41" s="117"/>
    </row>
    <row r="42" spans="1:11" ht="20.25" customHeight="1" x14ac:dyDescent="0.5">
      <c r="C42" s="124"/>
      <c r="D42" s="125"/>
      <c r="E42" s="70" t="s">
        <v>40</v>
      </c>
      <c r="G42" s="124"/>
      <c r="H42" s="125"/>
    </row>
    <row r="43" spans="1:11" ht="20.25" customHeight="1" x14ac:dyDescent="0.5">
      <c r="C43" s="124"/>
      <c r="D43" s="125"/>
      <c r="E43" s="70" t="s">
        <v>41</v>
      </c>
      <c r="G43" s="116">
        <v>-3129718.65</v>
      </c>
      <c r="H43" s="117"/>
    </row>
    <row r="44" spans="1:11" ht="20.25" customHeight="1" thickBot="1" x14ac:dyDescent="0.55000000000000004">
      <c r="C44" s="156">
        <v>89827252.129999995</v>
      </c>
      <c r="D44" s="157"/>
      <c r="E44" s="70" t="s">
        <v>42</v>
      </c>
      <c r="G44" s="156">
        <v>89827252.129999995</v>
      </c>
      <c r="H44" s="157"/>
      <c r="I44" s="40">
        <f>C44-G44</f>
        <v>0</v>
      </c>
    </row>
    <row r="45" spans="1:11" ht="20.25" customHeight="1" thickTop="1" x14ac:dyDescent="0.5">
      <c r="C45" s="41" t="s">
        <v>167</v>
      </c>
      <c r="D45" s="41"/>
      <c r="E45" s="70"/>
      <c r="G45" s="71"/>
      <c r="H45" s="71"/>
      <c r="I45" s="40"/>
    </row>
    <row r="46" spans="1:11" ht="30" customHeight="1" x14ac:dyDescent="0.5">
      <c r="A46" s="31" t="s">
        <v>118</v>
      </c>
      <c r="C46" s="41"/>
      <c r="D46" s="41"/>
      <c r="E46" s="86" t="s">
        <v>118</v>
      </c>
      <c r="F46" s="22" t="s">
        <v>121</v>
      </c>
      <c r="G46" s="71"/>
      <c r="H46" s="71"/>
    </row>
    <row r="47" spans="1:11" ht="20.25" customHeight="1" x14ac:dyDescent="0.5">
      <c r="A47" s="31" t="s">
        <v>119</v>
      </c>
      <c r="C47" s="41"/>
      <c r="D47" s="41"/>
      <c r="E47" s="86" t="s">
        <v>98</v>
      </c>
      <c r="F47" s="146" t="s">
        <v>147</v>
      </c>
      <c r="G47" s="146"/>
      <c r="H47" s="146"/>
    </row>
    <row r="48" spans="1:11" ht="20.25" customHeight="1" x14ac:dyDescent="0.5">
      <c r="A48" s="31" t="s">
        <v>120</v>
      </c>
      <c r="C48" s="41"/>
      <c r="D48" s="41"/>
      <c r="E48" s="86" t="s">
        <v>99</v>
      </c>
      <c r="F48" s="22" t="s">
        <v>186</v>
      </c>
      <c r="G48" s="71"/>
      <c r="H48" s="71"/>
    </row>
  </sheetData>
  <mergeCells count="84">
    <mergeCell ref="C16:D16"/>
    <mergeCell ref="G16:H16"/>
    <mergeCell ref="G24:H24"/>
    <mergeCell ref="G25:H25"/>
    <mergeCell ref="G26:H26"/>
    <mergeCell ref="C25:D25"/>
    <mergeCell ref="C26:D26"/>
    <mergeCell ref="C17:D17"/>
    <mergeCell ref="G17:H17"/>
    <mergeCell ref="C18:D18"/>
    <mergeCell ref="G18:H18"/>
    <mergeCell ref="C19:D19"/>
    <mergeCell ref="C44:D44"/>
    <mergeCell ref="G44:H44"/>
    <mergeCell ref="C34:D34"/>
    <mergeCell ref="G34:H34"/>
    <mergeCell ref="C36:D36"/>
    <mergeCell ref="G36:H36"/>
    <mergeCell ref="C41:D41"/>
    <mergeCell ref="G41:H41"/>
    <mergeCell ref="C38:D38"/>
    <mergeCell ref="G38:H38"/>
    <mergeCell ref="C39:D39"/>
    <mergeCell ref="G39:H39"/>
    <mergeCell ref="C42:D42"/>
    <mergeCell ref="C43:D43"/>
    <mergeCell ref="G31:H31"/>
    <mergeCell ref="C32:D32"/>
    <mergeCell ref="G32:H32"/>
    <mergeCell ref="G43:H43"/>
    <mergeCell ref="C31:D31"/>
    <mergeCell ref="C8:D8"/>
    <mergeCell ref="G8:H8"/>
    <mergeCell ref="C9:D9"/>
    <mergeCell ref="G9:H9"/>
    <mergeCell ref="G10:H10"/>
    <mergeCell ref="C10:D10"/>
    <mergeCell ref="C5:D5"/>
    <mergeCell ref="G5:H5"/>
    <mergeCell ref="C6:D6"/>
    <mergeCell ref="G6:H6"/>
    <mergeCell ref="C7:D7"/>
    <mergeCell ref="G7:H7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C35:D35"/>
    <mergeCell ref="G35:H35"/>
    <mergeCell ref="C33:D33"/>
    <mergeCell ref="G19:H19"/>
    <mergeCell ref="C20:D20"/>
    <mergeCell ref="C28:D28"/>
    <mergeCell ref="G20:H20"/>
    <mergeCell ref="G28:H28"/>
    <mergeCell ref="G23:H23"/>
    <mergeCell ref="G21:H21"/>
    <mergeCell ref="G22:H22"/>
    <mergeCell ref="G27:H27"/>
    <mergeCell ref="G29:H29"/>
    <mergeCell ref="C27:D27"/>
    <mergeCell ref="C29:D29"/>
    <mergeCell ref="C30:D30"/>
    <mergeCell ref="F47:H47"/>
    <mergeCell ref="C11:D11"/>
    <mergeCell ref="G11:H11"/>
    <mergeCell ref="C12:D12"/>
    <mergeCell ref="G12:H12"/>
    <mergeCell ref="C13:D13"/>
    <mergeCell ref="G13:H13"/>
    <mergeCell ref="G42:H42"/>
    <mergeCell ref="C14:D14"/>
    <mergeCell ref="G30:H30"/>
    <mergeCell ref="G14:H14"/>
    <mergeCell ref="C15:D15"/>
    <mergeCell ref="G15:H15"/>
    <mergeCell ref="G33:H33"/>
    <mergeCell ref="C37:D37"/>
    <mergeCell ref="G37:H37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80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SheetLayoutView="100" workbookViewId="0">
      <selection activeCell="G15" sqref="G15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6384" width="9.59765625" style="1"/>
  </cols>
  <sheetData>
    <row r="1" spans="1:7" x14ac:dyDescent="0.5">
      <c r="A1" s="87"/>
      <c r="B1" s="87"/>
      <c r="C1" s="87"/>
      <c r="D1" s="87"/>
      <c r="E1" s="87"/>
      <c r="F1" s="87"/>
      <c r="G1" s="87"/>
    </row>
    <row r="2" spans="1:7" x14ac:dyDescent="0.5">
      <c r="A2" s="130" t="s">
        <v>115</v>
      </c>
      <c r="B2" s="130"/>
      <c r="C2" s="130"/>
      <c r="D2" s="130"/>
      <c r="E2" s="130"/>
      <c r="F2" s="130"/>
      <c r="G2" s="130"/>
    </row>
    <row r="3" spans="1:7" x14ac:dyDescent="0.5">
      <c r="A3" s="130" t="s">
        <v>46</v>
      </c>
      <c r="B3" s="130"/>
      <c r="C3" s="130"/>
      <c r="D3" s="130"/>
      <c r="E3" s="130"/>
      <c r="F3" s="130"/>
      <c r="G3" s="130"/>
    </row>
    <row r="4" spans="1:7" x14ac:dyDescent="0.5">
      <c r="A4" s="130" t="s">
        <v>203</v>
      </c>
      <c r="B4" s="130"/>
      <c r="C4" s="130"/>
      <c r="D4" s="130"/>
      <c r="E4" s="130"/>
      <c r="F4" s="130"/>
      <c r="G4" s="130"/>
    </row>
    <row r="5" spans="1:7" x14ac:dyDescent="0.5">
      <c r="A5" s="21" t="s">
        <v>37</v>
      </c>
      <c r="B5" s="21" t="s">
        <v>1</v>
      </c>
      <c r="C5" s="21" t="s">
        <v>25</v>
      </c>
      <c r="D5" s="21" t="s">
        <v>47</v>
      </c>
      <c r="E5" s="79" t="s">
        <v>48</v>
      </c>
      <c r="F5" s="21" t="s">
        <v>57</v>
      </c>
      <c r="G5" s="21" t="s">
        <v>49</v>
      </c>
    </row>
    <row r="6" spans="1:7" x14ac:dyDescent="0.5">
      <c r="A6" s="6" t="s">
        <v>50</v>
      </c>
      <c r="B6" s="5">
        <v>230102</v>
      </c>
      <c r="C6" s="2">
        <v>33062.99</v>
      </c>
      <c r="D6" s="2">
        <v>42275.4</v>
      </c>
      <c r="E6" s="2">
        <v>33062.99</v>
      </c>
      <c r="F6" s="3">
        <f>C6+D6-E6</f>
        <v>42275.4</v>
      </c>
      <c r="G6" s="7"/>
    </row>
    <row r="7" spans="1:7" x14ac:dyDescent="0.5">
      <c r="A7" s="6" t="s">
        <v>51</v>
      </c>
      <c r="B7" s="5">
        <v>230108</v>
      </c>
      <c r="C7" s="2">
        <v>1997125.25</v>
      </c>
      <c r="D7" s="2">
        <v>22550</v>
      </c>
      <c r="E7" s="82">
        <v>178200</v>
      </c>
      <c r="F7" s="3">
        <f t="shared" ref="F7:F8" si="0">C7+D7-E7</f>
        <v>1841475.25</v>
      </c>
      <c r="G7" s="7"/>
    </row>
    <row r="8" spans="1:7" x14ac:dyDescent="0.5">
      <c r="A8" s="6" t="s">
        <v>196</v>
      </c>
      <c r="B8" s="5"/>
      <c r="C8" s="2">
        <v>298700</v>
      </c>
      <c r="D8" s="2"/>
      <c r="E8" s="82">
        <v>112000</v>
      </c>
      <c r="F8" s="3">
        <f t="shared" si="0"/>
        <v>186700</v>
      </c>
      <c r="G8" s="7"/>
    </row>
    <row r="9" spans="1:7" x14ac:dyDescent="0.5">
      <c r="A9" s="6" t="s">
        <v>52</v>
      </c>
      <c r="B9" s="5">
        <v>230105</v>
      </c>
      <c r="C9" s="2">
        <v>23975.46</v>
      </c>
      <c r="D9" s="2">
        <v>6.7</v>
      </c>
      <c r="E9" s="82"/>
      <c r="F9" s="3">
        <f>C9+D9-E9</f>
        <v>23982.16</v>
      </c>
      <c r="G9" s="7"/>
    </row>
    <row r="10" spans="1:7" x14ac:dyDescent="0.5">
      <c r="A10" s="6" t="s">
        <v>56</v>
      </c>
      <c r="B10" s="5">
        <v>230106</v>
      </c>
      <c r="C10" s="2">
        <v>14410.87</v>
      </c>
      <c r="D10" s="2"/>
      <c r="E10" s="82"/>
      <c r="F10" s="3">
        <f t="shared" ref="F10:F23" si="1">C10+D10-E10</f>
        <v>14410.87</v>
      </c>
      <c r="G10" s="7"/>
    </row>
    <row r="11" spans="1:7" x14ac:dyDescent="0.5">
      <c r="A11" s="6" t="s">
        <v>97</v>
      </c>
      <c r="B11" s="5"/>
      <c r="C11" s="2">
        <v>2862126.95</v>
      </c>
      <c r="D11" s="8"/>
      <c r="E11" s="9">
        <v>710252.74</v>
      </c>
      <c r="F11" s="3">
        <f t="shared" si="1"/>
        <v>2151874.21</v>
      </c>
      <c r="G11" s="76"/>
    </row>
    <row r="12" spans="1:7" x14ac:dyDescent="0.5">
      <c r="A12" s="6" t="s">
        <v>204</v>
      </c>
      <c r="B12" s="78"/>
      <c r="C12" s="2">
        <v>16601</v>
      </c>
      <c r="D12" s="11"/>
      <c r="E12" s="11">
        <v>16601</v>
      </c>
      <c r="F12" s="3">
        <f t="shared" si="1"/>
        <v>0</v>
      </c>
      <c r="G12" s="12"/>
    </row>
    <row r="13" spans="1:7" x14ac:dyDescent="0.5">
      <c r="A13" s="6" t="s">
        <v>191</v>
      </c>
      <c r="B13" s="78"/>
      <c r="C13" s="2">
        <v>4883</v>
      </c>
      <c r="D13" s="11">
        <v>242</v>
      </c>
      <c r="E13" s="11"/>
      <c r="F13" s="3">
        <f t="shared" si="1"/>
        <v>5125</v>
      </c>
      <c r="G13" s="12"/>
    </row>
    <row r="14" spans="1:7" x14ac:dyDescent="0.5">
      <c r="A14" s="6" t="s">
        <v>192</v>
      </c>
      <c r="B14" s="78"/>
      <c r="C14" s="2">
        <v>31636</v>
      </c>
      <c r="D14" s="11">
        <v>32536</v>
      </c>
      <c r="E14" s="11">
        <v>31636</v>
      </c>
      <c r="F14" s="3">
        <f t="shared" si="1"/>
        <v>32536</v>
      </c>
      <c r="G14" s="12"/>
    </row>
    <row r="15" spans="1:7" x14ac:dyDescent="0.5">
      <c r="A15" s="6" t="s">
        <v>101</v>
      </c>
      <c r="B15" s="10"/>
      <c r="C15" s="2"/>
      <c r="D15" s="11">
        <v>35919.5</v>
      </c>
      <c r="E15" s="11">
        <v>35919.5</v>
      </c>
      <c r="F15" s="3">
        <f t="shared" si="1"/>
        <v>0</v>
      </c>
      <c r="G15" s="12"/>
    </row>
    <row r="16" spans="1:7" x14ac:dyDescent="0.5">
      <c r="A16" s="6" t="s">
        <v>102</v>
      </c>
      <c r="B16" s="5"/>
      <c r="C16" s="2"/>
      <c r="D16" s="8">
        <v>27617.18</v>
      </c>
      <c r="E16" s="8">
        <v>27617.18</v>
      </c>
      <c r="F16" s="3">
        <f t="shared" si="1"/>
        <v>0</v>
      </c>
      <c r="G16" s="7"/>
    </row>
    <row r="17" spans="1:7" x14ac:dyDescent="0.5">
      <c r="A17" s="6" t="s">
        <v>89</v>
      </c>
      <c r="B17" s="5"/>
      <c r="C17" s="2"/>
      <c r="D17" s="8">
        <v>68300</v>
      </c>
      <c r="E17" s="8">
        <v>68300</v>
      </c>
      <c r="F17" s="3">
        <f t="shared" si="1"/>
        <v>0</v>
      </c>
      <c r="G17" s="7"/>
    </row>
    <row r="18" spans="1:7" x14ac:dyDescent="0.5">
      <c r="A18" s="6" t="s">
        <v>159</v>
      </c>
      <c r="B18" s="5"/>
      <c r="C18" s="2"/>
      <c r="D18" s="8">
        <v>269201</v>
      </c>
      <c r="E18" s="8">
        <v>269201</v>
      </c>
      <c r="F18" s="3">
        <f t="shared" si="1"/>
        <v>0</v>
      </c>
      <c r="G18" s="7"/>
    </row>
    <row r="19" spans="1:7" x14ac:dyDescent="0.5">
      <c r="A19" s="6" t="s">
        <v>160</v>
      </c>
      <c r="B19" s="5"/>
      <c r="C19" s="2"/>
      <c r="D19" s="8"/>
      <c r="E19" s="8"/>
      <c r="F19" s="3">
        <f t="shared" si="1"/>
        <v>0</v>
      </c>
      <c r="G19" s="7"/>
    </row>
    <row r="20" spans="1:7" x14ac:dyDescent="0.5">
      <c r="A20" s="6" t="s">
        <v>103</v>
      </c>
      <c r="B20" s="20"/>
      <c r="C20" s="2"/>
      <c r="D20" s="20">
        <v>13900</v>
      </c>
      <c r="E20" s="20">
        <v>13900</v>
      </c>
      <c r="F20" s="3">
        <f t="shared" si="1"/>
        <v>0</v>
      </c>
      <c r="G20" s="4"/>
    </row>
    <row r="21" spans="1:7" x14ac:dyDescent="0.5">
      <c r="A21" s="6" t="s">
        <v>122</v>
      </c>
      <c r="B21" s="10"/>
      <c r="C21" s="2"/>
      <c r="D21" s="11">
        <v>54080</v>
      </c>
      <c r="E21" s="11">
        <v>54080</v>
      </c>
      <c r="F21" s="3">
        <f t="shared" si="1"/>
        <v>0</v>
      </c>
      <c r="G21" s="12"/>
    </row>
    <row r="22" spans="1:7" x14ac:dyDescent="0.5">
      <c r="A22" s="6" t="s">
        <v>104</v>
      </c>
      <c r="B22" s="10"/>
      <c r="C22" s="2"/>
      <c r="D22" s="11">
        <v>168</v>
      </c>
      <c r="E22" s="11">
        <v>168</v>
      </c>
      <c r="F22" s="3">
        <f t="shared" si="1"/>
        <v>0</v>
      </c>
      <c r="G22" s="12"/>
    </row>
    <row r="23" spans="1:7" x14ac:dyDescent="0.5">
      <c r="A23" s="80" t="s">
        <v>197</v>
      </c>
      <c r="B23" s="81"/>
      <c r="C23" s="2">
        <v>3633</v>
      </c>
      <c r="D23" s="11">
        <v>0</v>
      </c>
      <c r="E23" s="11">
        <v>0</v>
      </c>
      <c r="F23" s="3">
        <f t="shared" si="1"/>
        <v>3633</v>
      </c>
      <c r="G23" s="6"/>
    </row>
    <row r="24" spans="1:7" ht="24" thickBot="1" x14ac:dyDescent="0.55000000000000004">
      <c r="A24" s="42" t="s">
        <v>43</v>
      </c>
      <c r="B24" s="44"/>
      <c r="C24" s="45">
        <f>SUM(C6:C23)</f>
        <v>5286154.5200000005</v>
      </c>
      <c r="D24" s="24">
        <f>SUM(D6:D23)</f>
        <v>566795.78</v>
      </c>
      <c r="E24" s="24">
        <f t="shared" ref="E24" si="2">SUM(E6:E23)</f>
        <v>1550938.41</v>
      </c>
      <c r="F24" s="24">
        <f>SUM(F6:F23)</f>
        <v>4302011.8899999997</v>
      </c>
      <c r="G24" s="46"/>
    </row>
    <row r="25" spans="1:7" ht="24" thickTop="1" x14ac:dyDescent="0.5">
      <c r="A25" s="15"/>
      <c r="B25" s="16"/>
      <c r="C25" s="16"/>
      <c r="D25" s="16"/>
      <c r="E25" s="16"/>
      <c r="F25" s="16"/>
      <c r="G25" s="17"/>
    </row>
    <row r="26" spans="1:7" x14ac:dyDescent="0.5">
      <c r="A26" s="14"/>
      <c r="B26" s="159" t="s">
        <v>181</v>
      </c>
      <c r="C26" s="159"/>
      <c r="D26" s="159"/>
      <c r="E26" s="159"/>
      <c r="F26" s="14"/>
      <c r="G26" s="14"/>
    </row>
    <row r="27" spans="1:7" x14ac:dyDescent="0.5">
      <c r="A27" s="158" t="s">
        <v>148</v>
      </c>
      <c r="B27" s="158"/>
      <c r="C27" s="158"/>
      <c r="D27" s="158"/>
      <c r="E27" s="158"/>
      <c r="F27" s="158"/>
      <c r="G27" s="158"/>
    </row>
    <row r="28" spans="1:7" x14ac:dyDescent="0.5">
      <c r="A28" s="158" t="s">
        <v>149</v>
      </c>
      <c r="B28" s="158"/>
      <c r="C28" s="158"/>
      <c r="D28" s="158"/>
      <c r="E28" s="158"/>
      <c r="F28" s="158"/>
      <c r="G28" s="158"/>
    </row>
    <row r="29" spans="1:7" x14ac:dyDescent="0.5">
      <c r="A29" s="14"/>
      <c r="B29" s="14"/>
      <c r="C29" s="14"/>
      <c r="D29" s="14"/>
      <c r="E29" s="14"/>
      <c r="F29" s="14"/>
      <c r="G29" s="14"/>
    </row>
    <row r="30" spans="1:7" x14ac:dyDescent="0.5">
      <c r="A30" s="14"/>
      <c r="B30" s="158" t="s">
        <v>182</v>
      </c>
      <c r="C30" s="158"/>
      <c r="D30" s="158"/>
      <c r="E30" s="158"/>
      <c r="F30" s="14"/>
      <c r="G30" s="14"/>
    </row>
    <row r="31" spans="1:7" x14ac:dyDescent="0.5">
      <c r="A31" s="158" t="s">
        <v>150</v>
      </c>
      <c r="B31" s="158"/>
      <c r="C31" s="158"/>
      <c r="D31" s="158"/>
      <c r="E31" s="158"/>
      <c r="F31" s="158"/>
      <c r="G31" s="158"/>
    </row>
    <row r="32" spans="1:7" x14ac:dyDescent="0.5">
      <c r="A32" s="158" t="s">
        <v>151</v>
      </c>
      <c r="B32" s="158"/>
      <c r="C32" s="158"/>
      <c r="D32" s="158"/>
      <c r="E32" s="158"/>
      <c r="F32" s="158"/>
      <c r="G32" s="158"/>
    </row>
    <row r="33" spans="1:7" x14ac:dyDescent="0.5">
      <c r="A33" s="14"/>
      <c r="B33" s="14"/>
      <c r="C33" s="14"/>
      <c r="D33" s="14"/>
      <c r="E33" s="14"/>
      <c r="F33" s="14"/>
      <c r="G33" s="14"/>
    </row>
    <row r="34" spans="1:7" x14ac:dyDescent="0.5">
      <c r="A34" s="14"/>
      <c r="B34" s="158" t="s">
        <v>183</v>
      </c>
      <c r="C34" s="158"/>
      <c r="D34" s="158"/>
      <c r="E34" s="158"/>
      <c r="F34" s="14"/>
      <c r="G34" s="14"/>
    </row>
    <row r="35" spans="1:7" x14ac:dyDescent="0.5">
      <c r="A35" s="158" t="s">
        <v>188</v>
      </c>
      <c r="B35" s="158"/>
      <c r="C35" s="158"/>
      <c r="D35" s="158"/>
      <c r="E35" s="158"/>
      <c r="F35" s="158"/>
      <c r="G35" s="158"/>
    </row>
    <row r="36" spans="1:7" x14ac:dyDescent="0.5">
      <c r="A36" s="158" t="s">
        <v>189</v>
      </c>
      <c r="B36" s="158"/>
      <c r="C36" s="158"/>
      <c r="D36" s="158"/>
      <c r="E36" s="158"/>
      <c r="F36" s="158"/>
      <c r="G36" s="158"/>
    </row>
  </sheetData>
  <mergeCells count="12">
    <mergeCell ref="B34:E34"/>
    <mergeCell ref="A35:G35"/>
    <mergeCell ref="A36:G36"/>
    <mergeCell ref="A2:G2"/>
    <mergeCell ref="B26:E26"/>
    <mergeCell ref="A27:G27"/>
    <mergeCell ref="B30:E30"/>
    <mergeCell ref="A31:G31"/>
    <mergeCell ref="A32:G32"/>
    <mergeCell ref="A3:G3"/>
    <mergeCell ref="A4:G4"/>
    <mergeCell ref="A28:G28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งบรับจ่ายเงินสด  57</vt:lpstr>
      <vt:lpstr>ใบต่อ  57</vt:lpstr>
      <vt:lpstr>รายละเอียด(หมายเหตุ2)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Nong</cp:lastModifiedBy>
  <cp:lastPrinted>2014-04-06T03:47:11Z</cp:lastPrinted>
  <dcterms:created xsi:type="dcterms:W3CDTF">2005-01-27T06:24:37Z</dcterms:created>
  <dcterms:modified xsi:type="dcterms:W3CDTF">2014-07-10T08:51:57Z</dcterms:modified>
</cp:coreProperties>
</file>