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0" yWindow="0" windowWidth="20490" windowHeight="9900" tabRatio="601" activeTab="4"/>
  </bookViews>
  <sheets>
    <sheet name="หมายเหตุ1" sheetId="30062" r:id="rId1"/>
    <sheet name="หมายเหตุ2" sheetId="30064" r:id="rId2"/>
    <sheet name="งบทดลอง" sheetId="30063" r:id="rId3"/>
    <sheet name="กระแสเงินสด" sheetId="30060" r:id="rId4"/>
    <sheet name="รายงานรับ - จ่ายเงินสด" sheetId="30061" r:id="rId5"/>
  </sheets>
  <calcPr calcId="152511"/>
</workbook>
</file>

<file path=xl/calcChain.xml><?xml version="1.0" encoding="utf-8"?>
<calcChain xmlns="http://schemas.openxmlformats.org/spreadsheetml/2006/main">
  <c r="G58" i="30061" l="1"/>
  <c r="E27" i="30064"/>
  <c r="E28" i="30064"/>
  <c r="E141" i="30064"/>
  <c r="E46" i="30064"/>
  <c r="E47" i="30064"/>
  <c r="E48" i="30064"/>
  <c r="C55" i="30064"/>
  <c r="D55" i="30064"/>
  <c r="B55" i="30064"/>
  <c r="E88" i="30064"/>
  <c r="C99" i="30064"/>
  <c r="D99" i="30064"/>
  <c r="B99" i="30064"/>
  <c r="E98" i="30064"/>
  <c r="E93" i="30064"/>
  <c r="E82" i="30064"/>
  <c r="E143" i="30064"/>
  <c r="E142" i="30064"/>
  <c r="E248" i="30064" l="1"/>
  <c r="E249" i="30064"/>
  <c r="E140" i="30064"/>
  <c r="K590" i="30063" l="1"/>
  <c r="E247" i="30064"/>
  <c r="E139" i="30064"/>
  <c r="E138" i="30064"/>
  <c r="E29" i="30064" l="1"/>
  <c r="E137" i="30064"/>
  <c r="E136" i="30064"/>
  <c r="E135" i="30064"/>
  <c r="E134" i="30064"/>
  <c r="E133" i="30064"/>
  <c r="E132" i="30064"/>
  <c r="E131" i="30064"/>
  <c r="E130" i="30064"/>
  <c r="E129" i="30064"/>
  <c r="E128" i="30064"/>
  <c r="E127" i="30064"/>
  <c r="E163" i="30064"/>
  <c r="E252" i="30064"/>
  <c r="E251" i="30064"/>
  <c r="E250" i="30064"/>
  <c r="E246" i="30064"/>
  <c r="E245" i="30064"/>
  <c r="E244" i="30064"/>
  <c r="E242" i="30064"/>
  <c r="E240" i="30064"/>
  <c r="E238" i="30064"/>
  <c r="E237" i="30064"/>
  <c r="E236" i="30064"/>
  <c r="E235" i="30064"/>
  <c r="E234" i="30064"/>
  <c r="E232" i="30064"/>
  <c r="E231" i="30064"/>
  <c r="E230" i="30064"/>
  <c r="E229" i="30064"/>
  <c r="E228" i="30064"/>
  <c r="E226" i="30064"/>
  <c r="E225" i="30064"/>
  <c r="E224" i="30064"/>
  <c r="E223" i="30064"/>
  <c r="E222" i="30064"/>
  <c r="E221" i="30064"/>
  <c r="E220" i="30064"/>
  <c r="E219" i="30064"/>
  <c r="E218" i="30064"/>
  <c r="E217" i="30064"/>
  <c r="E216" i="30064"/>
  <c r="E215" i="30064"/>
  <c r="E214" i="30064"/>
  <c r="E213" i="30064"/>
  <c r="E212" i="30064"/>
  <c r="E211" i="30064"/>
  <c r="E210" i="30064"/>
  <c r="E208" i="30064"/>
  <c r="E207" i="30064"/>
  <c r="E206" i="30064"/>
  <c r="E205" i="30064"/>
  <c r="E204" i="30064"/>
  <c r="E203" i="30064"/>
  <c r="E202" i="30064"/>
  <c r="E201" i="30064"/>
  <c r="E200" i="30064"/>
  <c r="E198" i="30064"/>
  <c r="E197" i="30064"/>
  <c r="E196" i="30064"/>
  <c r="E195" i="30064"/>
  <c r="E194" i="30064"/>
  <c r="E193" i="30064"/>
  <c r="E192" i="30064"/>
  <c r="E191" i="30064"/>
  <c r="E190" i="30064"/>
  <c r="E189" i="30064"/>
  <c r="E188" i="30064"/>
  <c r="E187" i="30064"/>
  <c r="E186" i="30064"/>
  <c r="E185" i="30064"/>
  <c r="E184" i="30064"/>
  <c r="E183" i="30064"/>
  <c r="E182" i="30064"/>
  <c r="E181" i="30064"/>
  <c r="E180" i="30064"/>
  <c r="E179" i="30064"/>
  <c r="E178" i="30064"/>
  <c r="E177" i="30064"/>
  <c r="E176" i="30064"/>
  <c r="E175" i="30064"/>
  <c r="E174" i="30064"/>
  <c r="E173" i="30064"/>
  <c r="E172" i="30064"/>
  <c r="E171" i="30064"/>
  <c r="E170" i="30064"/>
  <c r="E169" i="30064"/>
  <c r="E168" i="30064"/>
  <c r="E166" i="30064"/>
  <c r="E165" i="30064"/>
  <c r="E164" i="30064"/>
  <c r="E162" i="30064"/>
  <c r="E161" i="30064"/>
  <c r="E160" i="30064"/>
  <c r="E32" i="30064"/>
  <c r="E33" i="30064"/>
  <c r="F249" i="30064" l="1"/>
  <c r="E14" i="30064"/>
  <c r="E13" i="30064"/>
  <c r="E30" i="30064"/>
  <c r="E31" i="30064"/>
  <c r="E125" i="30064"/>
  <c r="E121" i="30064"/>
  <c r="E122" i="30064"/>
  <c r="E123" i="30064"/>
  <c r="E124" i="30064"/>
  <c r="E126" i="30064"/>
  <c r="E16" i="30064"/>
  <c r="E15" i="30064"/>
  <c r="N29" i="30062"/>
  <c r="N30" i="30062"/>
  <c r="L45" i="30062" l="1"/>
  <c r="B34" i="30061"/>
  <c r="E34" i="30061"/>
  <c r="M31" i="30062"/>
  <c r="L31" i="30062"/>
  <c r="E10" i="30064"/>
  <c r="E11" i="30064"/>
  <c r="E12" i="30064"/>
  <c r="E84" i="30064"/>
  <c r="E94" i="30064"/>
  <c r="E89" i="30064"/>
  <c r="E90" i="30064"/>
  <c r="E95" i="30064"/>
  <c r="E17" i="30064" l="1"/>
  <c r="D253" i="30064" l="1"/>
  <c r="C253" i="30064"/>
  <c r="B253" i="30064"/>
  <c r="D145" i="30064"/>
  <c r="C145" i="30064"/>
  <c r="B145" i="30064"/>
  <c r="E144" i="30064"/>
  <c r="E120" i="30064"/>
  <c r="D25" i="30060"/>
  <c r="D24" i="30060"/>
  <c r="D22" i="30060"/>
  <c r="D21" i="30060"/>
  <c r="D20" i="30060"/>
  <c r="D19" i="30060"/>
  <c r="C25" i="30060"/>
  <c r="C24" i="30060"/>
  <c r="C22" i="30060"/>
  <c r="C21" i="30060"/>
  <c r="C20" i="30060"/>
  <c r="C19" i="30060"/>
  <c r="D12" i="30060"/>
  <c r="C12" i="30060"/>
  <c r="D11" i="30060"/>
  <c r="C11" i="30060"/>
  <c r="D10" i="30060"/>
  <c r="D9" i="30060"/>
  <c r="C9" i="30060"/>
  <c r="D8" i="30060"/>
  <c r="C8" i="30060"/>
  <c r="D6" i="30060"/>
  <c r="C6" i="30060"/>
  <c r="E145" i="30064" l="1"/>
  <c r="H606" i="30063" s="1"/>
  <c r="E253" i="30064"/>
  <c r="H605" i="30063" s="1"/>
  <c r="E53" i="30061"/>
  <c r="C18" i="30060" s="1"/>
  <c r="N34" i="30062" l="1"/>
  <c r="E25" i="30064"/>
  <c r="H57" i="30062"/>
  <c r="I57" i="30062"/>
  <c r="J57" i="30062"/>
  <c r="K57" i="30062"/>
  <c r="L57" i="30062"/>
  <c r="M57" i="30062"/>
  <c r="N56" i="30062"/>
  <c r="N55" i="30062"/>
  <c r="N54" i="30062"/>
  <c r="G12" i="30061"/>
  <c r="G13" i="30061"/>
  <c r="G14" i="30061"/>
  <c r="G15" i="30061"/>
  <c r="G16" i="30061"/>
  <c r="G17" i="30061"/>
  <c r="G18" i="30061"/>
  <c r="G20" i="30061"/>
  <c r="G21" i="30061"/>
  <c r="G22" i="30061"/>
  <c r="G23" i="30061"/>
  <c r="G24" i="30061"/>
  <c r="G25" i="30061"/>
  <c r="G26" i="30061"/>
  <c r="G27" i="30061"/>
  <c r="G28" i="30061"/>
  <c r="G29" i="30061"/>
  <c r="G30" i="30061"/>
  <c r="G31" i="30061"/>
  <c r="G32" i="30061"/>
  <c r="G33" i="30061"/>
  <c r="G36" i="30061"/>
  <c r="G37" i="30061"/>
  <c r="G38" i="30061"/>
  <c r="G39" i="30061"/>
  <c r="G40" i="30061"/>
  <c r="G41" i="30061"/>
  <c r="G42" i="30061"/>
  <c r="G43" i="30061"/>
  <c r="G44" i="30061"/>
  <c r="G45" i="30061"/>
  <c r="G46" i="30061"/>
  <c r="G47" i="30061"/>
  <c r="G48" i="30061"/>
  <c r="G49" i="30061"/>
  <c r="G50" i="30061"/>
  <c r="G51" i="30061"/>
  <c r="G52" i="30061"/>
  <c r="G54" i="30061"/>
  <c r="G55" i="30061"/>
  <c r="G56" i="30061"/>
  <c r="G57" i="30061"/>
  <c r="G59" i="30061"/>
  <c r="G60" i="30061"/>
  <c r="G11" i="30061"/>
  <c r="N9" i="30062"/>
  <c r="N10" i="30062"/>
  <c r="N11" i="30062"/>
  <c r="N13" i="30062"/>
  <c r="N14" i="30062"/>
  <c r="N15" i="30062"/>
  <c r="N16" i="30062"/>
  <c r="N17" i="30062"/>
  <c r="N18" i="30062"/>
  <c r="N19" i="30062"/>
  <c r="N20" i="30062"/>
  <c r="N21" i="30062"/>
  <c r="N22" i="30062"/>
  <c r="N23" i="30062"/>
  <c r="N24" i="30062"/>
  <c r="N25" i="30062"/>
  <c r="N26" i="30062"/>
  <c r="N27" i="30062"/>
  <c r="N28" i="30062"/>
  <c r="N32" i="30062"/>
  <c r="N33" i="30062"/>
  <c r="N35" i="30062"/>
  <c r="N37" i="30062"/>
  <c r="N38" i="30062"/>
  <c r="N39" i="30062"/>
  <c r="N40" i="30062"/>
  <c r="N42" i="30062"/>
  <c r="N43" i="30062"/>
  <c r="N44" i="30062"/>
  <c r="N46" i="30062"/>
  <c r="N47" i="30062"/>
  <c r="N48" i="30062"/>
  <c r="N49" i="30062"/>
  <c r="N50" i="30062"/>
  <c r="N53" i="30062"/>
  <c r="N58" i="30062"/>
  <c r="N59" i="30062"/>
  <c r="N8" i="30062"/>
  <c r="B19" i="30061"/>
  <c r="D5" i="30060" s="1"/>
  <c r="D16" i="30060" s="1"/>
  <c r="B53" i="30061"/>
  <c r="B61" i="30061"/>
  <c r="J68" i="30061"/>
  <c r="E42" i="30064"/>
  <c r="E43" i="30064"/>
  <c r="E44" i="30064"/>
  <c r="E45" i="30064"/>
  <c r="E49" i="30064"/>
  <c r="E50" i="30064"/>
  <c r="E51" i="30064"/>
  <c r="E52" i="30064"/>
  <c r="E53" i="30064"/>
  <c r="E54" i="30064"/>
  <c r="E5" i="30064"/>
  <c r="E6" i="30064"/>
  <c r="E7" i="30064"/>
  <c r="E8" i="30064"/>
  <c r="E9" i="30064"/>
  <c r="E26" i="30064"/>
  <c r="M12" i="30062"/>
  <c r="M36" i="30062"/>
  <c r="M41" i="30062"/>
  <c r="M60" i="30062"/>
  <c r="M45" i="30062"/>
  <c r="E81" i="30064"/>
  <c r="E83" i="30064"/>
  <c r="E85" i="30064"/>
  <c r="E91" i="30064"/>
  <c r="E96" i="30064"/>
  <c r="E86" i="30064"/>
  <c r="E92" i="30064"/>
  <c r="E97" i="30064"/>
  <c r="E87" i="30064"/>
  <c r="H45" i="30062"/>
  <c r="I45" i="30062"/>
  <c r="J45" i="30062"/>
  <c r="K45" i="30062"/>
  <c r="G45" i="30062"/>
  <c r="G57" i="30062"/>
  <c r="C34" i="30064"/>
  <c r="D34" i="30064"/>
  <c r="B34" i="30064"/>
  <c r="D18" i="30064"/>
  <c r="C18" i="30064"/>
  <c r="B18" i="30064"/>
  <c r="G615" i="30063"/>
  <c r="F615" i="30063"/>
  <c r="E615" i="30063"/>
  <c r="D615" i="30063"/>
  <c r="E61" i="30061"/>
  <c r="E19" i="30061"/>
  <c r="C5" i="30060" s="1"/>
  <c r="C16" i="30060" s="1"/>
  <c r="D66" i="30063"/>
  <c r="E66" i="30063"/>
  <c r="F66" i="30063"/>
  <c r="G67" i="30063" s="1"/>
  <c r="G66" i="30063"/>
  <c r="D148" i="30063"/>
  <c r="E149" i="30063" s="1"/>
  <c r="E148" i="30063"/>
  <c r="F148" i="30063"/>
  <c r="G148" i="30063"/>
  <c r="D228" i="30063"/>
  <c r="E228" i="30063"/>
  <c r="E229" i="30063" s="1"/>
  <c r="F228" i="30063"/>
  <c r="G228" i="30063"/>
  <c r="D306" i="30063"/>
  <c r="E306" i="30063"/>
  <c r="F306" i="30063"/>
  <c r="G306" i="30063"/>
  <c r="D377" i="30063"/>
  <c r="E378" i="30063" s="1"/>
  <c r="E377" i="30063"/>
  <c r="F377" i="30063"/>
  <c r="G378" i="30063" s="1"/>
  <c r="G377" i="30063"/>
  <c r="D449" i="30063"/>
  <c r="E449" i="30063"/>
  <c r="F449" i="30063"/>
  <c r="G449" i="30063"/>
  <c r="D519" i="30063"/>
  <c r="E519" i="30063"/>
  <c r="F519" i="30063"/>
  <c r="G519" i="30063"/>
  <c r="D580" i="30063"/>
  <c r="E580" i="30063"/>
  <c r="F580" i="30063"/>
  <c r="G580" i="30063"/>
  <c r="L41" i="30062"/>
  <c r="L12" i="30062"/>
  <c r="L60" i="30062"/>
  <c r="N60" i="30062" s="1"/>
  <c r="C50" i="30060"/>
  <c r="H12" i="30062"/>
  <c r="H31" i="30062"/>
  <c r="H36" i="30062"/>
  <c r="H41" i="30062"/>
  <c r="H60" i="30062"/>
  <c r="I12" i="30062"/>
  <c r="I31" i="30062"/>
  <c r="I36" i="30062"/>
  <c r="I41" i="30062"/>
  <c r="I60" i="30062"/>
  <c r="J12" i="30062"/>
  <c r="J31" i="30062"/>
  <c r="J36" i="30062"/>
  <c r="J41" i="30062"/>
  <c r="J60" i="30062"/>
  <c r="K12" i="30062"/>
  <c r="K31" i="30062"/>
  <c r="K36" i="30062"/>
  <c r="K41" i="30062"/>
  <c r="K60" i="30062"/>
  <c r="G41" i="30062"/>
  <c r="D13" i="30060"/>
  <c r="D14" i="30060"/>
  <c r="D15" i="30060"/>
  <c r="D44" i="30060"/>
  <c r="D45" i="30060"/>
  <c r="D46" i="30060"/>
  <c r="D47" i="30060"/>
  <c r="D48" i="30060"/>
  <c r="D49" i="30060"/>
  <c r="G31" i="30062"/>
  <c r="G12" i="30062"/>
  <c r="G36" i="30062"/>
  <c r="G60" i="30062"/>
  <c r="A19" i="30061"/>
  <c r="A53" i="30061"/>
  <c r="J56" i="30061"/>
  <c r="F12" i="30062"/>
  <c r="F31" i="30062"/>
  <c r="F36" i="30062"/>
  <c r="F41" i="30062"/>
  <c r="F57" i="30062"/>
  <c r="F60" i="30062"/>
  <c r="E12" i="30062"/>
  <c r="E31" i="30062"/>
  <c r="E36" i="30062"/>
  <c r="E41" i="30062"/>
  <c r="E57" i="30062"/>
  <c r="E60" i="30062"/>
  <c r="D31" i="30062"/>
  <c r="D12" i="30062"/>
  <c r="D36" i="30062"/>
  <c r="D41" i="30062"/>
  <c r="D57" i="30062"/>
  <c r="D60" i="30062"/>
  <c r="L36" i="30062"/>
  <c r="E67" i="30063" l="1"/>
  <c r="G149" i="30063"/>
  <c r="E55" i="30064"/>
  <c r="E99" i="30064"/>
  <c r="E307" i="30063"/>
  <c r="G229" i="30063"/>
  <c r="G520" i="30063"/>
  <c r="E520" i="30063"/>
  <c r="G307" i="30063"/>
  <c r="J48" i="30061"/>
  <c r="K48" i="30061" s="1"/>
  <c r="D18" i="30060"/>
  <c r="D50" i="30060" s="1"/>
  <c r="D51" i="30060" s="1"/>
  <c r="N36" i="30062"/>
  <c r="I610" i="30063"/>
  <c r="J61" i="30062"/>
  <c r="J62" i="30062" s="1"/>
  <c r="D61" i="30062"/>
  <c r="D62" i="30062" s="1"/>
  <c r="E61" i="30062"/>
  <c r="E62" i="30062" s="1"/>
  <c r="F61" i="30062"/>
  <c r="F62" i="30062" s="1"/>
  <c r="H61" i="30062"/>
  <c r="H62" i="30062" s="1"/>
  <c r="G61" i="30062"/>
  <c r="G62" i="30062" s="1"/>
  <c r="K61" i="30062"/>
  <c r="K62" i="30062" s="1"/>
  <c r="I61" i="30062"/>
  <c r="I62" i="30062" s="1"/>
  <c r="G34" i="30061"/>
  <c r="G19" i="30061"/>
  <c r="N57" i="30062"/>
  <c r="N45" i="30062"/>
  <c r="N41" i="30062"/>
  <c r="N31" i="30062"/>
  <c r="N12" i="30062"/>
  <c r="G53" i="30061"/>
  <c r="C51" i="30060"/>
  <c r="B35" i="30061"/>
  <c r="H593" i="30063"/>
  <c r="L61" i="30062"/>
  <c r="L62" i="30062" s="1"/>
  <c r="H53" i="30061"/>
  <c r="B62" i="30061"/>
  <c r="E62" i="30061"/>
  <c r="E35" i="30061"/>
  <c r="E34" i="30064"/>
  <c r="I608" i="30063" s="1"/>
  <c r="E18" i="30064"/>
  <c r="I609" i="30063" s="1"/>
  <c r="M61" i="30062"/>
  <c r="H615" i="30063" l="1"/>
  <c r="F65" i="30061"/>
  <c r="G35" i="30061"/>
  <c r="M62" i="30062"/>
  <c r="I607" i="30063" s="1"/>
  <c r="I615" i="30063" s="1"/>
  <c r="N61" i="30062"/>
  <c r="B63" i="30061"/>
  <c r="B65" i="30061" s="1"/>
  <c r="E63" i="30061"/>
  <c r="E65" i="30061" s="1"/>
  <c r="F67" i="30061" l="1"/>
  <c r="J615" i="30063"/>
  <c r="N62" i="30062"/>
  <c r="J60" i="30061"/>
  <c r="G65" i="30061"/>
</calcChain>
</file>

<file path=xl/sharedStrings.xml><?xml version="1.0" encoding="utf-8"?>
<sst xmlns="http://schemas.openxmlformats.org/spreadsheetml/2006/main" count="1340" uniqueCount="460">
  <si>
    <t>รหัสบัญชี</t>
  </si>
  <si>
    <t>ประมาณการ</t>
  </si>
  <si>
    <t>รับจริง</t>
  </si>
  <si>
    <t>ยอดยกมา</t>
  </si>
  <si>
    <t>รายได้จัดเก็บเอง</t>
  </si>
  <si>
    <t>หมวดภาษีอากร</t>
  </si>
  <si>
    <t>(1)  ภาษีโรงเรือนและที่ดิน</t>
  </si>
  <si>
    <t>(2) ภาษีบำรุงท้องที่</t>
  </si>
  <si>
    <t>(3) ภาษีป้าย</t>
  </si>
  <si>
    <t>รวม</t>
  </si>
  <si>
    <t>หมวดค่าธรรมเนียม  ค่าปรับและใบอนุญาต</t>
  </si>
  <si>
    <t>หมวดรายได้จากทรัพย์สิน</t>
  </si>
  <si>
    <t>(1) ดอกเบี้ยเงินฝากธนาคาร</t>
  </si>
  <si>
    <t>หมวดรายได้เบ็ดเตล็ด</t>
  </si>
  <si>
    <t>(1) รายได้เบ็ดเตล็ด</t>
  </si>
  <si>
    <t>(2) จำหน่ายแบบแปลน</t>
  </si>
  <si>
    <t>หมวดเงินอุดหนุน</t>
  </si>
  <si>
    <t>(1)  เงินอุดหนุนทั่วไป</t>
  </si>
  <si>
    <t>รวมตั้งแต่ต้นปี</t>
  </si>
  <si>
    <t>เงินรับฝาก  (หมายเหตุ  2)</t>
  </si>
  <si>
    <t xml:space="preserve">      ยกมา</t>
  </si>
  <si>
    <t>รับ</t>
  </si>
  <si>
    <t>จ่าย</t>
  </si>
  <si>
    <t>คงเหลือ</t>
  </si>
  <si>
    <t>ประกันสังคม</t>
  </si>
  <si>
    <t>เทศบาลตำบลแม่ขะจาน</t>
  </si>
  <si>
    <t>รายงานกระแสเงินสด</t>
  </si>
  <si>
    <t>รายรับ</t>
  </si>
  <si>
    <t>เดือนนี้</t>
  </si>
  <si>
    <t>ตั้งแต่ต้นปีถึงปัจจุบัน</t>
  </si>
  <si>
    <t xml:space="preserve">     รับเงินรายรับ</t>
  </si>
  <si>
    <t xml:space="preserve">     รับเงินรับฝาก</t>
  </si>
  <si>
    <t>รายจ่าย</t>
  </si>
  <si>
    <t xml:space="preserve">     จ่ายเงินตามงบประมาณ</t>
  </si>
  <si>
    <t xml:space="preserve">     จ่ายเงินรับฝาก</t>
  </si>
  <si>
    <t>รายรับ  สูงกว่า  รายจ่าย</t>
  </si>
  <si>
    <t xml:space="preserve">   </t>
  </si>
  <si>
    <t xml:space="preserve">     ลูกหนี้เงินยืมเงินงบประมาณ</t>
  </si>
  <si>
    <t xml:space="preserve">                              รวม</t>
  </si>
  <si>
    <t>รายการ</t>
  </si>
  <si>
    <t>-</t>
  </si>
  <si>
    <t>เงินอุดหนุน</t>
  </si>
  <si>
    <t>เงินเดือน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</si>
  <si>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</si>
  <si>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</si>
  <si>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</si>
  <si>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</si>
  <si>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</si>
  <si>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</si>
  <si>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082</t>
  </si>
  <si>
    <t>081</t>
  </si>
  <si>
    <t>083</t>
  </si>
  <si>
    <t>000</t>
  </si>
  <si>
    <t>เดบิท</t>
  </si>
  <si>
    <t>เงินฝากธนาคารออมสิน  เผื่อเรียก  3533 – 7</t>
  </si>
  <si>
    <t>เงินฝากธนาคารออมสิน  ประจำ 000041 – 2</t>
  </si>
  <si>
    <t>เงินฝาก ก.ส.ท.</t>
  </si>
  <si>
    <t>งานงบกลาง</t>
  </si>
  <si>
    <t>โครงการถ่ายโอนอาหารเสริม (นม)</t>
  </si>
  <si>
    <t>เงินอาหารกลางวันประถมศึกษา,ก่อนประถม</t>
  </si>
  <si>
    <t>โครงการถ่ายโอนเด็กน้ำหนักต่ำกว่าเกณฑ์</t>
  </si>
  <si>
    <t>เงินสะสม</t>
  </si>
  <si>
    <t>รายรับ  (หมายเหตุ  1)</t>
  </si>
  <si>
    <t>ลูกหนี้ ภรด.</t>
  </si>
  <si>
    <t>ลูกหนี้ ภบท.</t>
  </si>
  <si>
    <t>ลูกหนี้ ภาษีป้าย</t>
  </si>
  <si>
    <t>รับฝากค่าจ้างชั่วคราวครูรายเดือน</t>
  </si>
  <si>
    <t>เงินอาหารกลางวัน (อนุบาล  3  ขวบ)</t>
  </si>
  <si>
    <t>022</t>
  </si>
  <si>
    <t>023</t>
  </si>
  <si>
    <t xml:space="preserve"> -</t>
  </si>
  <si>
    <t>โครงการอาหารเสริม(นม) อนุบาล 3 ขวบ</t>
  </si>
  <si>
    <t>เงินสดยกไป</t>
  </si>
  <si>
    <t>010</t>
  </si>
  <si>
    <t>โครงการถ่ายโอนวัสดุกีฬา</t>
  </si>
  <si>
    <t>แปลงสินทรัพย์เป็นทุน</t>
  </si>
  <si>
    <t>รายจ่ายอื่น</t>
  </si>
  <si>
    <t>โครงการถ่ายโอนสาธารณสุข</t>
  </si>
  <si>
    <t>ค่ายานพาหนะ</t>
  </si>
  <si>
    <t>จนถึงปัจจุบัน</t>
  </si>
  <si>
    <t>เกิดขึ้นจริง(บาท)</t>
  </si>
  <si>
    <t>ภาษีอากร</t>
  </si>
  <si>
    <t>0100</t>
  </si>
  <si>
    <t>งบกลาง</t>
  </si>
  <si>
    <t>0120</t>
  </si>
  <si>
    <t>รายได้จากทรัพย์สิน</t>
  </si>
  <si>
    <t>0200</t>
  </si>
  <si>
    <t>รายได้เบ็ดเตล็ด</t>
  </si>
  <si>
    <t>0300</t>
  </si>
  <si>
    <t>รวมรายจ่าย</t>
  </si>
  <si>
    <t>ยอดยกไป</t>
  </si>
  <si>
    <t>เงินฝากธนาคารออมสิน  ประจำ 208-3</t>
  </si>
  <si>
    <t>ครุภัณฑ์โรงงาน</t>
  </si>
  <si>
    <t>ครุภัณฑ์สำนักงาน</t>
  </si>
  <si>
    <t>ครุภัณฑ์ไฟฟ้าและวิทยุ</t>
  </si>
  <si>
    <t>ครุภัณฑ์การเกษตร</t>
  </si>
  <si>
    <t>บัญชีเงินทุนสำรองเงินสะสม</t>
  </si>
  <si>
    <t>ค่าครองชีพครูรายเดือน ผดด.</t>
  </si>
  <si>
    <t xml:space="preserve">          </t>
  </si>
  <si>
    <t>ครุภัณฑ์คอมพิวเตอร์</t>
  </si>
  <si>
    <t>ค่าครุภัณฑ์ที่ดินและสิ่งก่อสร้าง</t>
  </si>
  <si>
    <t>ค่าครุภัณฑ์โฆษณา</t>
  </si>
  <si>
    <t xml:space="preserve">      ลูกหนี้ภาษีป้าย</t>
  </si>
  <si>
    <t>ครุภัณฑ์งานบ้านงานครัว</t>
  </si>
  <si>
    <t>ครุภัณฑ์ยานพาหนะและขนส่ง</t>
  </si>
  <si>
    <t>เงินฝากธนาคารกรุงไทย กระแสรายวัน 415-6</t>
  </si>
  <si>
    <t>ดอกเบี้ยโครงการถ่ายโอน</t>
  </si>
  <si>
    <t xml:space="preserve">งบทดลอง  </t>
  </si>
  <si>
    <t>บัญชีสำรองเงินรายรับ</t>
  </si>
  <si>
    <t>เงินยืมงบประมาณ</t>
  </si>
  <si>
    <t>ครุภัณฑ์การศึกษา</t>
  </si>
  <si>
    <t>ครุภัณฑ์อื่น ๆ</t>
  </si>
  <si>
    <t xml:space="preserve">เครดิต  </t>
  </si>
  <si>
    <t xml:space="preserve">     เงินยืมงบประมาณ</t>
  </si>
  <si>
    <t xml:space="preserve">     เงินสะสม</t>
  </si>
  <si>
    <t xml:space="preserve">      จ่ายขาดเงินสะสม</t>
  </si>
  <si>
    <t>วัสดุการศึกษา อ. 3 ขวบ</t>
  </si>
  <si>
    <t>ด้อยโอกาสเขตเมือง</t>
  </si>
  <si>
    <t>อุดหนุนกิจกรรมสตรี</t>
  </si>
  <si>
    <t>อุดหนุนกิจกรรมศูนย์พัฒนาครอบครัว</t>
  </si>
  <si>
    <t>โครงการถ่ายโอนผู้ติดเชื้อเอดส์</t>
  </si>
  <si>
    <t>โครงการถ่ายโอนเบี้ยยังชีพคนชรา</t>
  </si>
  <si>
    <t>โครงการถ่ายโอนส่งเสริมภูมิปัญญาท้องถิ่น</t>
  </si>
  <si>
    <t>โครงการถ่ายโอนเบี้ยยังชีพผู้พิการ</t>
  </si>
  <si>
    <t xml:space="preserve">ค่าที่ดินและสิ่งก่อสร้าง   </t>
  </si>
  <si>
    <t>อุดหนุนกีฬาเยาวชน</t>
  </si>
  <si>
    <t>(3) ค่าปรับผู้กระทำความผิด พรบ.จราจรทางบก</t>
  </si>
  <si>
    <t>(1) ภาษีสุรา</t>
  </si>
  <si>
    <t>(2) ภาษีสรรพสามิต</t>
  </si>
  <si>
    <t>(3)ภาษีค่าธรรมเนียมจดทะเบียนสิทธิและนิติกรรมที่ดิน</t>
  </si>
  <si>
    <t>(4)ค่าภาคหลวงปิโตรเลียม</t>
  </si>
  <si>
    <t>ณ  วันที่…31…ตุลาคม......2549</t>
  </si>
  <si>
    <t>รายจ่ายค้างจ่าย ปี  2547</t>
  </si>
  <si>
    <t>รายจ่ายค้างจ่าย ปี  2548</t>
  </si>
  <si>
    <t>รายจ่ายค้างจ่าย ปี  2549</t>
  </si>
  <si>
    <t>ณ  วันที่…30…พฤศจิกายน......2549</t>
  </si>
  <si>
    <t>ค่าครุภัณฑ์</t>
  </si>
  <si>
    <t xml:space="preserve">     ค่าตอบแทน</t>
  </si>
  <si>
    <t xml:space="preserve">     ลูกหนี้เงินยืมเงินสะสม</t>
  </si>
  <si>
    <t xml:space="preserve">      สำรองเงินรายรับ</t>
  </si>
  <si>
    <t>ลูกหนี้เงินยืมเงินสะสม</t>
  </si>
  <si>
    <t>รายได้ที่รัฐบาลเก็บแล้วจัดสรรให้องค์กรปกครองส่วนท้องถิ่น</t>
  </si>
  <si>
    <t>ณ  วันที่…31…ธันวาคม......2549</t>
  </si>
  <si>
    <t xml:space="preserve">      เงินถ่ายโอนอาหารกลางวัน</t>
  </si>
  <si>
    <t xml:space="preserve">      โครงการถ่ายโอนอาหารเสริม (นม) 3 ขวบ</t>
  </si>
  <si>
    <t xml:space="preserve">      โครงการถ่ายโอนอาหารกลางวัน 3 ขวบ</t>
  </si>
  <si>
    <t xml:space="preserve">       เงินสะสม</t>
  </si>
  <si>
    <t>(4) ค่าปรับการผิดสัญญา</t>
  </si>
  <si>
    <t>0140</t>
  </si>
  <si>
    <t>ณ  วันที่…31…มกราคม......2550</t>
  </si>
  <si>
    <t>ณ  วันที่…28…กุมภาพันธ์......2550</t>
  </si>
  <si>
    <t xml:space="preserve">      ค่าจ้างครูอัตราจ้าง</t>
  </si>
  <si>
    <t xml:space="preserve">      เงินฝากกองทุนส่งเสริมกิจการเทศบาล</t>
  </si>
  <si>
    <t>ณ  วันที่…30…เมษายน......2550</t>
  </si>
  <si>
    <t xml:space="preserve">     เงินเดือน</t>
  </si>
  <si>
    <t xml:space="preserve">      เบี้ยยังชีพผู้สูงอายุ</t>
  </si>
  <si>
    <t xml:space="preserve">      เบี้ยยังชีพผู้พิการ</t>
  </si>
  <si>
    <t xml:space="preserve">      เบี้ยยังชีพผู้ติดเชื้อ</t>
  </si>
  <si>
    <t xml:space="preserve">      ประกันสังคม</t>
  </si>
  <si>
    <t>ณ  วันที่…31…พฤษภาคม.....2550</t>
  </si>
  <si>
    <t>เงินยืมนอกงบประมาณ</t>
  </si>
  <si>
    <t>ณ  วันที่…30…มิถุนายน.....2550</t>
  </si>
  <si>
    <t>ครุภัณฑ์</t>
  </si>
  <si>
    <t xml:space="preserve">      เงินถ่ายโอนสาธารณสุข</t>
  </si>
  <si>
    <t xml:space="preserve">      วัสดุการศึกษาอนุบาล 3 ขวบ</t>
  </si>
  <si>
    <t xml:space="preserve">      เงินพัฒนาบุคลากร</t>
  </si>
  <si>
    <t xml:space="preserve">     เงินยืมนอกงบประมาณ</t>
  </si>
  <si>
    <t xml:space="preserve">      ค่าอาหารเสริม (นม)</t>
  </si>
  <si>
    <t xml:space="preserve">     ดอกเบี้ยโครงการถ่ายโอน</t>
  </si>
  <si>
    <t>ลูกหนี้เงินยืมสะสม</t>
  </si>
  <si>
    <t xml:space="preserve">     บัญชีรายจ่ายรอจ่าย</t>
  </si>
  <si>
    <t xml:space="preserve">     ลูกหนี้เงินยืมสะสม</t>
  </si>
  <si>
    <t>เงินฝากธนาคาร (ออมทรัพย์) * 801-2-61020-6</t>
  </si>
  <si>
    <t>เงินฝากธนาคาร (ออมทรัพย์) * 801-2-43886-6</t>
  </si>
  <si>
    <t>เงินฝากธนาคาร (ออมทรัพย์) * 801-2-49715-1</t>
  </si>
  <si>
    <t>เงินทุนสำรองเงินสะสม</t>
  </si>
  <si>
    <t>250</t>
  </si>
  <si>
    <t>3002</t>
  </si>
  <si>
    <t>900</t>
  </si>
  <si>
    <t>600</t>
  </si>
  <si>
    <t>700</t>
  </si>
  <si>
    <t>821</t>
  </si>
  <si>
    <t>ภาษีหัก ณ ที่จ่าย</t>
  </si>
  <si>
    <t>โครงการเศรษฐกิจชุมชน</t>
  </si>
  <si>
    <t>ค่าใช้จ่าย  5  %</t>
  </si>
  <si>
    <t>กองทุนบริการผู้ติดเชื้อเอดส์</t>
  </si>
  <si>
    <t>เงินประกันสัญญา</t>
  </si>
  <si>
    <t xml:space="preserve">เทศบาลตำบลป่างิ้ว </t>
  </si>
  <si>
    <t>704</t>
  </si>
  <si>
    <t>(4)  อากรฆ่าสัตว์</t>
  </si>
  <si>
    <t>(3) เงินที่มีผู้อุทิศให้</t>
  </si>
  <si>
    <t>เทศบาลตำบลป่างิ้ว</t>
  </si>
  <si>
    <t>รายรับจริงประกอบงบทดลองและรายงานรับ-จ่ายเงินสด</t>
  </si>
  <si>
    <t>อำเภอเวียงป่าเป้า  จังหวัดเชียงราย</t>
  </si>
  <si>
    <t>รายงานรับ - จ่ายเงินสด</t>
  </si>
  <si>
    <t xml:space="preserve">ประมาณการ(บาท)                </t>
  </si>
  <si>
    <t>เกิดขึ้นจริง (บาท)</t>
  </si>
  <si>
    <t>ค่าธรรมเนียม ค่าปรับและใบอนุญาต</t>
  </si>
  <si>
    <t>รายได้จากสาธารณูปโภคและการพาณิชย์</t>
  </si>
  <si>
    <t>0250</t>
  </si>
  <si>
    <t>รายได้จากทุน</t>
  </si>
  <si>
    <t>0350</t>
  </si>
  <si>
    <t>ภาษีจัดสรร</t>
  </si>
  <si>
    <t>1000</t>
  </si>
  <si>
    <t>2000</t>
  </si>
  <si>
    <t>เงินอุดหนุนเฉพาะกิจ</t>
  </si>
  <si>
    <t>เงินรับฝาก (หมายเหตุ2)</t>
  </si>
  <si>
    <t>เงินรายจ่ายเบิกตัดปี</t>
  </si>
  <si>
    <t>ลูกหนี้เงินยืมตามงบประมาณ</t>
  </si>
  <si>
    <t>090</t>
  </si>
  <si>
    <t>100</t>
  </si>
  <si>
    <t>130</t>
  </si>
  <si>
    <t>200</t>
  </si>
  <si>
    <t>270</t>
  </si>
  <si>
    <t>300</t>
  </si>
  <si>
    <t>400</t>
  </si>
  <si>
    <t>450</t>
  </si>
  <si>
    <t>ค่าที่ดินและสิ่งก่อสร้าง</t>
  </si>
  <si>
    <t>500</t>
  </si>
  <si>
    <t>รายจ่ายอื่น ๆ</t>
  </si>
  <si>
    <t>550</t>
  </si>
  <si>
    <t>เงินเบิกตัดปี</t>
  </si>
  <si>
    <t>รายรับ                        สูงกว่า                      รายจ่าย</t>
  </si>
  <si>
    <t>(ต่ำกว่า)</t>
  </si>
  <si>
    <r>
      <t>รายรับ</t>
    </r>
    <r>
      <rPr>
        <b/>
        <sz val="13.5"/>
        <rFont val="Angsana New"/>
        <family val="1"/>
      </rPr>
      <t xml:space="preserve"> (หมายเหตุ1)</t>
    </r>
  </si>
  <si>
    <t>(1) ค่าธรรมเนียมโรงฆ่าสัตว์</t>
  </si>
  <si>
    <t>(2) ค่าธรรมเนียมโรงพักสัตว์</t>
  </si>
  <si>
    <t>(5) ค่าใบอนุญาตจัดตั้งสถานที่สะสมอาหารหรือสถานที่จำหน่ายอาหาร</t>
  </si>
  <si>
    <t>รวมเดือนนี้</t>
  </si>
  <si>
    <t xml:space="preserve"> เงินยืมสะสม</t>
  </si>
  <si>
    <t xml:space="preserve"> เงินอุดหนุนเฉพาะกิจ</t>
  </si>
  <si>
    <t xml:space="preserve">           ผู้จัดทำ                                    ตรวจสอบแล้ว                                 ตรวจสอบแล้ว                              ทราบ</t>
  </si>
  <si>
    <t xml:space="preserve">     ผู้จัดทำ                                           ผู้ตรวจ                               ตรวจแล้วถูกต้อง                                   ทราบ</t>
  </si>
  <si>
    <t>ลูกหนี้- โครงการเศรษฐกิจชุมชน</t>
  </si>
  <si>
    <t>011</t>
  </si>
  <si>
    <t>012</t>
  </si>
  <si>
    <t>หมวดรายได้จากสาธารณูปโภค</t>
  </si>
  <si>
    <t>รับจริงเดือนนี้</t>
  </si>
  <si>
    <t>รับจริงทั้งปี</t>
  </si>
  <si>
    <t>ลูกหนี้ภาษี(โรงเรือนและที่ดิน)</t>
  </si>
  <si>
    <t>ลูกหนี้ภาษี (ป้าย)</t>
  </si>
  <si>
    <t>เงินฝากธนาคาร (ออมทรัพย์) * 980-6-11190-7</t>
  </si>
  <si>
    <t>ค่าตอบแทน/ค่าตอบแทนกรณีพิเศษ (คลัง)</t>
  </si>
  <si>
    <t>ค่าตอบแทน/ค่าตอบแทนกรณีพิเศษ (ช่าง)</t>
  </si>
  <si>
    <t>ค่าตอบแทน/ค่าตอบแทนกรณีพิเศษ (ปลัด)</t>
  </si>
  <si>
    <t>ค่าตอบแทน/ค่าตอบแทนกรณีพิเศษ (ศึกษา)</t>
  </si>
  <si>
    <t xml:space="preserve">    เบิกตัดปี</t>
  </si>
  <si>
    <t>เงินฝากธนาคาร (เผื่อเรียก) * 020-0-51116-22-4</t>
  </si>
  <si>
    <t>ลูกหนี้ภาษี (ป้าย 2554)</t>
  </si>
  <si>
    <t>ลูกหนี้ภาษี (โรงเรือนและที่ดิน  2554)</t>
  </si>
  <si>
    <t>ลูกหนี้ภาษี (บำรุงท้องที่  2554)</t>
  </si>
  <si>
    <t>เงินฝาก - เงินทุนส่งเสริมกิจการเทศบาล (ก.ส.ท.)</t>
  </si>
  <si>
    <t>อุดหนุนศูนย์ข้อมูลข่าวสาร</t>
  </si>
  <si>
    <t>(5)ค่าภาคหลวงแร่</t>
  </si>
  <si>
    <t>(6) ภาษีมูลค่าเพิ่ม 1/9</t>
  </si>
  <si>
    <t>(7)  ภาษีมูลค่าเพิ่มตาม พรบ.</t>
  </si>
  <si>
    <t>(8) ภาษีธุรกิจเฉพาะ</t>
  </si>
  <si>
    <t>(6) ค่าใบอนุญาตจำหน่ายสุรา</t>
  </si>
  <si>
    <t>เจ้าหนี้เงินกู้(ธกส.)</t>
  </si>
  <si>
    <t>ทรัพย์สินเกิดจากเงินกู้</t>
  </si>
  <si>
    <t>ลูกหนี้ภาษี (หมายเหตุ 5)</t>
  </si>
  <si>
    <t xml:space="preserve">รายละเอียดประกอบงบทดลอง </t>
  </si>
  <si>
    <t>ลูกหนี้ภาษี (ป้าย 2555)</t>
  </si>
  <si>
    <t>ลูกหนี้ภาษี (โรงเรือนและที่ดิน  2555)</t>
  </si>
  <si>
    <t>ลูกหนี้ภาษี (บำรุงท้องที่  2555)</t>
  </si>
  <si>
    <t>รับคืน</t>
  </si>
  <si>
    <t>เพิ่ม</t>
  </si>
  <si>
    <t>(7) ค่าใบอนุญาตประกอบการค้าอันเป็นอันตรายต่อสุขภาพ</t>
  </si>
  <si>
    <t>(8)ค่าใบอนุญาตให้ทำการโฆษณาใช้เครื่องขยายเสียง</t>
  </si>
  <si>
    <t>(9)  ค่าธรรมเนียมจัดเก็บขยะมูลฝอย</t>
  </si>
  <si>
    <t>(10)  ค่าใบอนุญาตจัดตั้งตลาด</t>
  </si>
  <si>
    <t>(11)  ค่าใบอนุญาตก่อสร้างอาคาร</t>
  </si>
  <si>
    <t>(12)  ค่าธรรมเนียมจดทะเบียนพาณิชย์</t>
  </si>
  <si>
    <t>(13)  ค่าธรรมเนียมจัดตั้งสถานที่จำหน่ายอาหาร</t>
  </si>
  <si>
    <t>(1)  ค่าเช่าพื้นที่ติดตั้งตู้เอทีเอ็ม</t>
  </si>
  <si>
    <t>(2) รายได้จากกิจการประปา</t>
  </si>
  <si>
    <t>ทรัพย์สินเกิดจากเงินกู้ (ธกส.)</t>
  </si>
  <si>
    <t>(14)  ค่าธรรมเนียมประกอบกิจการน้ำมัน</t>
  </si>
  <si>
    <t>(15)  ค่าธรรมเนียมการรับรองการประทับตราจำหน่ายเนื้อสัตว์</t>
  </si>
  <si>
    <t>(16)  ค่าธรรมเนียมใบแจ้งการขุดดินถมดิน</t>
  </si>
  <si>
    <t>(2)  ค่าเช่าที่ดิน</t>
  </si>
  <si>
    <t>(3) ดอกเบี้ยเงินฝาก  ก.ส.ท.</t>
  </si>
  <si>
    <t xml:space="preserve"> - 2 -</t>
  </si>
  <si>
    <t>เงินรายรับ (หมายเหตุ 1)</t>
  </si>
  <si>
    <t>เงินรับฝาก (หมายเหตุ  2 )</t>
  </si>
  <si>
    <t>ลูกหนี้เงินยืมตามงบประมาณ  (หมายเหตุ 6)</t>
  </si>
  <si>
    <t>ลูกหนี้เงินยืมสะสม (หมายเหตุ 7)</t>
  </si>
  <si>
    <t>เทศบาลตำบลป่างิ้ว (หมายเหตุ  1)</t>
  </si>
  <si>
    <t>บัญชี  เงินรับฝาก   (หมายเหตุ  2)</t>
  </si>
  <si>
    <t>บัญชี  เงินอุดหนุนเฉพาะกิจ   (หมายเหตุ  3)</t>
  </si>
  <si>
    <t>เงินอุดหนุนเฉพาะกิจ   (หมายเหตุ 3)</t>
  </si>
  <si>
    <t>รายจ่ายค้างจ่าย (หมายเหตุ  4 )</t>
  </si>
  <si>
    <t>บัญชี  รายจ่ายค้างจ่าย  (หมายเหตุ 4)</t>
  </si>
  <si>
    <t>บัญชี  ลูกหนี้ภาษี   (หมายเหตุ 5)</t>
  </si>
  <si>
    <t>บัญชี  ลูกหนี้ตามงบประมาณ   (หมายเหตุ 6)</t>
  </si>
  <si>
    <t>บัญชี  ลูกหนี้เงินยืมสะสม  (หมายเหตุ 7)</t>
  </si>
  <si>
    <t>หมวดเงินเดือน</t>
  </si>
  <si>
    <t>เงินเดือนพนักงาน สป.</t>
  </si>
  <si>
    <t>เงินเดือนพนักงาน คลัง</t>
  </si>
  <si>
    <t>เงินเดือนพนักงาน ช่าง</t>
  </si>
  <si>
    <t>เงินเดือนพนักงาน ศึกษา</t>
  </si>
  <si>
    <t>ค่าครองชีพพนักงาน สป.</t>
  </si>
  <si>
    <t>เงินเพิ่มปรับวุฒิ สป.</t>
  </si>
  <si>
    <t>ค่าจ้างพนักงาน สป.</t>
  </si>
  <si>
    <t>ค่าครองชีพพนักงาน คลัง</t>
  </si>
  <si>
    <t>ค่าครองชีพพนักงาน ช่าง</t>
  </si>
  <si>
    <t>ค่าครองชีพพนักงาน ศึกษา</t>
  </si>
  <si>
    <t>เงินเพิ่มปรับวุฒิ  คลัง</t>
  </si>
  <si>
    <t>เงินเพิ่มปรับวุฒิ ช่าง</t>
  </si>
  <si>
    <t>เงินเพิ่มปรับวุฒิ ศึกษา</t>
  </si>
  <si>
    <t>ค่าจ้างพนักงาน  คลัง</t>
  </si>
  <si>
    <t>ค่าจ้างพนักงาน ช่าง</t>
  </si>
  <si>
    <t>ค่าจ้างพนักงาน  ศึกษา</t>
  </si>
  <si>
    <t>ค่าครองชีพพนักงานจ้าง สป.</t>
  </si>
  <si>
    <t>ค่าครองชีพพนักงานจ้าง  คลัง</t>
  </si>
  <si>
    <t>ค่าครองชีพพนักงานจ้าง  ช่าง</t>
  </si>
  <si>
    <t>ค่าครองชีพพนักงานจ้าง  ศึกษา</t>
  </si>
  <si>
    <t>เงินเดือน ผดด.  (9 คน)</t>
  </si>
  <si>
    <t>ค่าครองชีพ ผดด. (9 คน)</t>
  </si>
  <si>
    <t>เงินเดือน ผดด.  (4  คน)</t>
  </si>
  <si>
    <t>ค่าครองชีพ ผดด. ( 4  คน)</t>
  </si>
  <si>
    <t>หมวดงบกลาง</t>
  </si>
  <si>
    <t>ทุน ป.โท</t>
  </si>
  <si>
    <t>หมวดค่าตอบแทน</t>
  </si>
  <si>
    <t>หมวดค่าใช้สอย</t>
  </si>
  <si>
    <t>หมวดค่าวัสดุ</t>
  </si>
  <si>
    <t>หมวดค่าสาธารณูปโภค</t>
  </si>
  <si>
    <t>ค่ารักษาพยาบาล สป.</t>
  </si>
  <si>
    <t>ค่ารักษาพยาบาล  คลัง</t>
  </si>
  <si>
    <t>ค่ารักษาพยาบาล  ศึกษา</t>
  </si>
  <si>
    <t>ค่าตอบแทน อปพร.</t>
  </si>
  <si>
    <t>ค่าตอบแทนนอกเวลา   สป.</t>
  </si>
  <si>
    <t>ค่าใช้จ่ายเดินทาง สป.</t>
  </si>
  <si>
    <t>รายจ่ายซึ่งบริการ สป.</t>
  </si>
  <si>
    <t>รายจ่ายซึ่งบริการ  คลัง</t>
  </si>
  <si>
    <t>ค่าไฟฟ้า  สป.</t>
  </si>
  <si>
    <t>ค่าอาหารเสริม (นม)</t>
  </si>
  <si>
    <t>เบี้ยผู้สูงอายุ</t>
  </si>
  <si>
    <t>เบี้ยผู้พิการ</t>
  </si>
  <si>
    <t>เบี้ยผู้ป่วยเอดส์</t>
  </si>
  <si>
    <t>เบี้ยผู้ด้อยโอกาส</t>
  </si>
  <si>
    <t>รายจ่ายซึ่งบริการ  ศึกษา</t>
  </si>
  <si>
    <t>ค่าใช้จ่ายเดินทาง ศึกษา</t>
  </si>
  <si>
    <t>เงินเดือนบริหาร</t>
  </si>
  <si>
    <t>ประจำตำแหน่งบริหาร</t>
  </si>
  <si>
    <t>ค่าตอบแทนพิเศษบริหาร</t>
  </si>
  <si>
    <t>ค่าตอบแทนเลขา/ที่ปรึกษาบริหาร</t>
  </si>
  <si>
    <t>ค่าตอบแทนสมาชิกสภา</t>
  </si>
  <si>
    <t>เงินประจำตำแหน่ง สป.</t>
  </si>
  <si>
    <t>เงินประจำตำแหน่ง  คลัง</t>
  </si>
  <si>
    <t>เงินประจำตำแหน่ง  ช่าง</t>
  </si>
  <si>
    <t>ค่าตอบแทนพิเศษพนักงานจ้าง  สป.</t>
  </si>
  <si>
    <t>ค่าตอบแทนพิเศษพนักงานจ้าง  คลัง</t>
  </si>
  <si>
    <t>ค่าน้ำประปา  สป.</t>
  </si>
  <si>
    <t>วัสดุก่อสร้าง (ยางมะตอย)</t>
  </si>
  <si>
    <t>ทุน ป.โท (บุคลากร)</t>
  </si>
  <si>
    <t>ทุนปริญญาโท</t>
  </si>
  <si>
    <t>เงินเดือน (เงินประจำตำแหน่ง)</t>
  </si>
  <si>
    <t>ค่าก่อสร้างถังเก็บน้ำอุปโภคบริโภค ม.10</t>
  </si>
  <si>
    <t>ค่าวัสดุก่อสร้าง</t>
  </si>
  <si>
    <t>ค่าก่อสร้างถนน  ม.7</t>
  </si>
  <si>
    <t>ค่าก่อสร้างถนน ม.8</t>
  </si>
  <si>
    <t>ลูกหนี้ค่าน้ำประปา</t>
  </si>
  <si>
    <t>ลูกหนี้ค่าธรรมเนียมกิจการที่เป็นอันตรายฯ</t>
  </si>
  <si>
    <t>ลูกหนี้ภาษี (ป้าย 2556)</t>
  </si>
  <si>
    <t>ลูกหนี้ภาษี (โรงเรือนและที่ดิน  2556)</t>
  </si>
  <si>
    <t>ลูกหนี้ภาษี (บำรุงท้องที่  2556)</t>
  </si>
  <si>
    <t>หุ้นสหกรณ์ออมทรัพย์พนักงานเทศบาล</t>
  </si>
  <si>
    <t>ชำระเงินกู้ธนาคารกรุงไทย</t>
  </si>
  <si>
    <t>ชำระเงินกู้ธนาคารออมสิน</t>
  </si>
  <si>
    <t>(17)  ค่าธรรมเนียมตรวจแบบ</t>
  </si>
  <si>
    <t>ปีงบประมาณ   2557</t>
  </si>
  <si>
    <t>เงินรับฝาก(หมายเหตุ2)</t>
  </si>
  <si>
    <r>
      <t>ยอดยกมา</t>
    </r>
    <r>
      <rPr>
        <sz val="13.5"/>
        <rFont val="Angsana New"/>
        <family val="1"/>
      </rPr>
      <t xml:space="preserve"> </t>
    </r>
  </si>
  <si>
    <t>(18,579,580.11 - 60,000)</t>
  </si>
  <si>
    <t>สำรองจ่าย</t>
  </si>
  <si>
    <t>ค่าเช่าบ้าน สป.</t>
  </si>
  <si>
    <t>ค่าเช่าบ้าน คลัง</t>
  </si>
  <si>
    <t>ค่าเช่าบ้าน ช่าง</t>
  </si>
  <si>
    <t>ค่าเช่าบ้าน ศึกษา</t>
  </si>
  <si>
    <t>รายจ่ายซึ่งบริการ  ช่าง</t>
  </si>
  <si>
    <t>ทุน ป.ตรี</t>
  </si>
  <si>
    <t>ค่าโทรศัพท์</t>
  </si>
  <si>
    <t>ค่าอินเตอร์เน็ต</t>
  </si>
  <si>
    <t>วัสดุสำนักงาน สป.</t>
  </si>
  <si>
    <t>ค่าวัสดุยานพาหนะ สป.</t>
  </si>
  <si>
    <t>ค่าไปรษณีย์</t>
  </si>
  <si>
    <t>ค่าใช้จ่ายห้องสมุดประชาชน</t>
  </si>
  <si>
    <t>ค่าจ้างรถรับ-ส่งนักเรียน</t>
  </si>
  <si>
    <t>ค่าวัสดุเชื้อเพลิง สป.</t>
  </si>
  <si>
    <t>เงินสนับสนุนอาหาร ศพด.</t>
  </si>
  <si>
    <t>ค่าถังขยะ</t>
  </si>
  <si>
    <t>ซ่อมแซมทรัพย์สิน ช่าง</t>
  </si>
  <si>
    <t>ค่าตอบแทน ผดด. (ส่วนเพิ่ม)</t>
  </si>
  <si>
    <t>ค่าใช้จ่ายงานสลาก</t>
  </si>
  <si>
    <t>ค่าซ่อมแซมทรัพย์สิน สป</t>
  </si>
  <si>
    <t>เบี้ยยังชีพผู้สูงอายุ</t>
  </si>
  <si>
    <t>เบี้ยยังชีพผู้พิการ</t>
  </si>
  <si>
    <t xml:space="preserve">ส่งเสริมกีฬาระดับต่าง ๆ </t>
  </si>
  <si>
    <t>ค่าใช้จ่ายเดินทาง ช่าง</t>
  </si>
  <si>
    <t>เงินสนับสนุนส่งเสริมการเรียนรู้ ศพด.</t>
  </si>
  <si>
    <t>เงินสนับสนุนค่าวัสดุการศึกษา</t>
  </si>
  <si>
    <t>ค่าใช้จ่ายเดินทาง คลัง</t>
  </si>
  <si>
    <t>เงินสมทบประกันสังคมพนักงานจ้าง</t>
  </si>
  <si>
    <t>เงินฝากธนาคาร (ออมทรัพย์) * 980-9-39283-7</t>
  </si>
  <si>
    <t>เงินสด</t>
  </si>
  <si>
    <r>
      <t>ค่าใช้จ่ายเดินทาง</t>
    </r>
    <r>
      <rPr>
        <sz val="14"/>
        <rFont val="Angsana New"/>
        <family val="1"/>
      </rPr>
      <t xml:space="preserve"> (ป.+ผอ.อำนวยการ+นิติกร)</t>
    </r>
  </si>
  <si>
    <t>ค่ารักษาพยาบาลโอน สปสช.</t>
  </si>
  <si>
    <t>ค่ารักษาพยาบาล ผดด.</t>
  </si>
  <si>
    <t>ลูกหนี้ภาษี(2550 - 2553)</t>
  </si>
  <si>
    <t>ค่าวิทยากรอบรมผู้สมัครเลือกตั้ง</t>
  </si>
  <si>
    <t>ค่าลงทะเบียนอบรม (ศึกษา)</t>
  </si>
  <si>
    <t>ทุน ป.โท (ตรวจสอบ)</t>
  </si>
  <si>
    <t>ค่าใช้จ่ายงานกีฬา</t>
  </si>
  <si>
    <t>ค่าตอบแทนกรรมการสอบ หน.สำนัก</t>
  </si>
  <si>
    <t>ค่าก่อสร้างสะพาน  ม.3</t>
  </si>
  <si>
    <t>ค่าตอบแทน ผดด.</t>
  </si>
  <si>
    <t>ประกันสังคม ผดด.</t>
  </si>
  <si>
    <t>เงินปันผลสหกรณ์พนักงานเทศบาล</t>
  </si>
  <si>
    <t>ค่าตอบแทนตัวแทนสหกรณ์พนักงานฯ</t>
  </si>
  <si>
    <t>สมทบกองทุน กบท.</t>
  </si>
  <si>
    <t>ค่าเบี้ยเลี้ยงานแข่งทักษะวิชาการ</t>
  </si>
  <si>
    <t>ค่าใช้จ่ายไปรีบบัตรเลือกตั้ง</t>
  </si>
  <si>
    <t>ค่าตอบแทนกรรมการประจำหน่วยเลือกตั้ง</t>
  </si>
  <si>
    <t>ค่าลงทะเบียนอบรมศึกษาดูงาน</t>
  </si>
  <si>
    <t>ค่าลงทะเบียนอบรม (สป.)</t>
  </si>
  <si>
    <t>ค่าใช้จ่ายเดินทาง (ศึกษา)</t>
  </si>
  <si>
    <t>ทุนปริญญาตรี</t>
  </si>
  <si>
    <t>ค่าใช้จ่ายเดินทาง (สป.)</t>
  </si>
  <si>
    <t>ค่าใช้จ่ายเดินทาง (ช่าง)</t>
  </si>
  <si>
    <t>ค่าใช้จ่ายเดินทาง (คลัง)</t>
  </si>
  <si>
    <t>ค่าใช้จ่ายศึกษาดูงาน (ศึกษา)</t>
  </si>
  <si>
    <t>ค่าก่อสร้างระบบประปา ม.16</t>
  </si>
  <si>
    <t>(น.ส.อัญชลี  อินต๊ะมี)                   (นางอรวรรณ  สาพิกุล)                       (นายอาทิตย์  ท้าวศิริ)           (นายประสิทธิ์  กอหลวง)</t>
  </si>
  <si>
    <t>นวช.การเงินและบัญชี                    ผู้อำนวยการกองคลัง                            ปลัดเทศบาลตำบล          นายกเทศมนตรีตำบลป่างิ้ว</t>
  </si>
  <si>
    <t>(น.ส.อัญชลี  อินต๊ะมี)              (นางอรวรรณ  สาพิกุล)              (นายอาทิตย์ ท้าวศิริ)                   (นายประสิทธิ์    กอหลวง)</t>
  </si>
  <si>
    <t>นวช.การเงินและบัญชี               ผู้อำนวยการกองคลัง              ปลัดเทศบาลตำบลป่างิ้ว                นายกเทศมนตรีตำบลป่างิ้ว</t>
  </si>
  <si>
    <t>ค่าลงทะเบียนอบรม (คลัง)</t>
  </si>
  <si>
    <t>ค่าฝึกอบรมกฎหมาย</t>
  </si>
  <si>
    <t>ค่าเบี้ยเลี้ยงแข่งกีฬาฟุตซอลมวลชน</t>
  </si>
  <si>
    <t>เงินเดือน ผดด. (13 คน)</t>
  </si>
  <si>
    <t>ค่าครองชีพ ผดด. (13 คน)</t>
  </si>
  <si>
    <t>ค่าใช้จ่ายโครงการนวดแผนไทย</t>
  </si>
  <si>
    <t>ค่าตอบแทนกรรมการสอบ ผอ.ศึกษา</t>
  </si>
  <si>
    <t>วันที่   30   เดือน  กันยายน   พ.ศ.  2557</t>
  </si>
  <si>
    <t>ณ  วันที่   30     เดือน    กันยายน   พ.ศ.  2557</t>
  </si>
  <si>
    <t xml:space="preserve"> </t>
  </si>
  <si>
    <t>ลูกหนี้ค่าธรรมเนียมขยะ</t>
  </si>
  <si>
    <t>ลูกหนี้ภาษี (ป้าย 2557)</t>
  </si>
  <si>
    <t>ลูกหนี้ภาษี (โรงเรือนและที่ดิน  2557)</t>
  </si>
  <si>
    <t>ลูกหนี้ภาษี (บำรุงท้องที่  2557)</t>
  </si>
  <si>
    <t>ค่าก่อสร้างอาคารเอนกประสงค์  ม.8</t>
  </si>
  <si>
    <t>โครงการปรับปรุงระบบจ่ายน้ำประปา ม.2</t>
  </si>
  <si>
    <t>ค่าลงทะเบียนอบรม (ผอ.ศึกษา)</t>
  </si>
  <si>
    <t>ค่าเบี้ยเลี้ยงฟุตบอลแม่สรวยคัพ</t>
  </si>
  <si>
    <t>ค่าวัสดุการศึกษา</t>
  </si>
  <si>
    <t>โครงการยาเสพติด</t>
  </si>
  <si>
    <t>ประจำเดือนกันยายน  พ.ศ.  2557</t>
  </si>
  <si>
    <t>เจ้าหนี้เงินกู้</t>
  </si>
  <si>
    <t>เพียงวันที่    30   เดือน   กันยายน   พ.ศ.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</si>
</sst>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#,##0.00;\(#,##0.00\)"/>
  </numFmts>
  <fonts count="36" x14ac:knownFonts="1">
    <font>
      <sz val="14"/>
      <name val="Cordia New"/>
      <charset val="222"/>
    </font>
    <font>
      <sz val="14"/>
      <name val="Cordia New"/>
      <family val="2"/>
    </font>
    <font>
      <sz val="16"/>
      <name val="CordiaUPC"/>
      <family val="2"/>
      <charset val="222"/>
    </font>
    <font>
      <sz val="16"/>
      <name val="Cordia New"/>
      <family val="2"/>
    </font>
    <font>
      <sz val="16"/>
      <color indexed="63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color indexed="55"/>
      <name val="Angsana New"/>
      <family val="1"/>
    </font>
    <font>
      <sz val="10"/>
      <name val="Arial"/>
      <family val="2"/>
    </font>
    <font>
      <sz val="8"/>
      <name val="Arial"/>
      <family val="2"/>
    </font>
    <font>
      <b/>
      <sz val="13.5"/>
      <name val="Angsana New"/>
      <family val="1"/>
    </font>
    <font>
      <sz val="13.5"/>
      <name val="Angsana New"/>
      <family val="1"/>
    </font>
    <font>
      <sz val="13.5"/>
      <name val="Arial"/>
      <family val="2"/>
    </font>
    <font>
      <b/>
      <u/>
      <sz val="13.5"/>
      <name val="Angsana New"/>
      <family val="1"/>
    </font>
    <font>
      <b/>
      <sz val="13.5"/>
      <name val="Browallia New"/>
      <family val="2"/>
      <charset val="222"/>
    </font>
    <font>
      <b/>
      <sz val="13"/>
      <name val="Browallia New"/>
      <family val="2"/>
    </font>
    <font>
      <sz val="13.5"/>
      <name val="Browallia New"/>
      <family val="2"/>
      <charset val="222"/>
    </font>
    <font>
      <sz val="13"/>
      <name val="Browallia New"/>
      <family val="2"/>
      <charset val="222"/>
    </font>
    <font>
      <sz val="14"/>
      <name val="Browallia New"/>
      <family val="2"/>
      <charset val="222"/>
    </font>
    <font>
      <b/>
      <sz val="13"/>
      <name val="Angsana New"/>
      <family val="1"/>
    </font>
    <font>
      <sz val="16"/>
      <color indexed="10"/>
      <name val="Angsana New"/>
      <family val="1"/>
    </font>
    <font>
      <sz val="14"/>
      <color indexed="10"/>
      <name val="Angsana New"/>
      <family val="1"/>
    </font>
    <font>
      <b/>
      <u/>
      <sz val="16"/>
      <name val="Angsana New"/>
      <family val="1"/>
    </font>
    <font>
      <b/>
      <sz val="16"/>
      <color indexed="63"/>
      <name val="Angsana New"/>
      <family val="1"/>
    </font>
    <font>
      <b/>
      <u/>
      <sz val="16"/>
      <color indexed="63"/>
      <name val="Angsana New"/>
      <family val="1"/>
    </font>
    <font>
      <b/>
      <sz val="16"/>
      <color indexed="12"/>
      <name val="Angsana New"/>
      <family val="1"/>
    </font>
    <font>
      <b/>
      <sz val="16"/>
      <color indexed="10"/>
      <name val="Angsana New"/>
      <family val="1"/>
    </font>
    <font>
      <sz val="14"/>
      <color indexed="63"/>
      <name val="Angsana New"/>
      <family val="1"/>
    </font>
    <font>
      <sz val="11"/>
      <name val="Angsana New"/>
      <family val="1"/>
    </font>
    <font>
      <sz val="10"/>
      <name val="Angsana New"/>
      <family val="1"/>
    </font>
    <font>
      <b/>
      <sz val="14"/>
      <color indexed="63"/>
      <name val="Angsana New"/>
      <family val="1"/>
    </font>
    <font>
      <sz val="16"/>
      <color indexed="63"/>
      <name val="Angsana New"/>
      <family val="1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hair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9" fillId="0" borderId="0"/>
  </cellStyleXfs>
  <cellXfs count="25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2" fillId="0" borderId="0" xfId="0" applyFont="1" applyAlignment="1"/>
    <xf numFmtId="188" fontId="0" fillId="0" borderId="0" xfId="1" applyFont="1"/>
    <xf numFmtId="4" fontId="0" fillId="0" borderId="0" xfId="0" applyNumberFormat="1"/>
    <xf numFmtId="188" fontId="0" fillId="0" borderId="0" xfId="0" applyNumberFormat="1"/>
    <xf numFmtId="188" fontId="5" fillId="0" borderId="2" xfId="1" applyFont="1" applyFill="1" applyBorder="1"/>
    <xf numFmtId="0" fontId="5" fillId="0" borderId="2" xfId="0" applyFont="1" applyFill="1" applyBorder="1"/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quotePrefix="1" applyFont="1" applyBorder="1" applyAlignment="1">
      <alignment horizontal="center"/>
    </xf>
    <xf numFmtId="188" fontId="5" fillId="0" borderId="5" xfId="1" applyFont="1" applyFill="1" applyBorder="1" applyAlignment="1">
      <alignment horizontal="right"/>
    </xf>
    <xf numFmtId="188" fontId="5" fillId="0" borderId="5" xfId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8" fontId="5" fillId="0" borderId="2" xfId="1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88" fontId="5" fillId="0" borderId="6" xfId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88" fontId="5" fillId="0" borderId="7" xfId="1" applyFont="1" applyFill="1" applyBorder="1"/>
    <xf numFmtId="188" fontId="6" fillId="0" borderId="0" xfId="0" applyNumberFormat="1" applyFont="1" applyFill="1"/>
    <xf numFmtId="0" fontId="5" fillId="0" borderId="8" xfId="0" applyFont="1" applyBorder="1" applyAlignment="1">
      <alignment horizontal="left"/>
    </xf>
    <xf numFmtId="0" fontId="5" fillId="0" borderId="9" xfId="0" quotePrefix="1" applyFont="1" applyBorder="1" applyAlignment="1">
      <alignment horizontal="center"/>
    </xf>
    <xf numFmtId="188" fontId="5" fillId="0" borderId="10" xfId="1" applyFont="1" applyFill="1" applyBorder="1" applyAlignment="1">
      <alignment horizontal="right"/>
    </xf>
    <xf numFmtId="188" fontId="5" fillId="0" borderId="10" xfId="1" applyFont="1" applyFill="1" applyBorder="1" applyAlignment="1">
      <alignment horizontal="center"/>
    </xf>
    <xf numFmtId="0" fontId="5" fillId="0" borderId="5" xfId="0" applyFont="1" applyBorder="1"/>
    <xf numFmtId="188" fontId="5" fillId="0" borderId="5" xfId="1" applyFont="1" applyFill="1" applyBorder="1"/>
    <xf numFmtId="0" fontId="5" fillId="0" borderId="11" xfId="0" applyFont="1" applyBorder="1" applyAlignment="1">
      <alignment horizontal="left"/>
    </xf>
    <xf numFmtId="0" fontId="5" fillId="0" borderId="12" xfId="0" quotePrefix="1" applyFont="1" applyBorder="1" applyAlignment="1">
      <alignment horizontal="center"/>
    </xf>
    <xf numFmtId="188" fontId="5" fillId="0" borderId="13" xfId="1" applyFont="1" applyFill="1" applyBorder="1" applyAlignment="1">
      <alignment horizontal="right"/>
    </xf>
    <xf numFmtId="188" fontId="5" fillId="0" borderId="13" xfId="1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4" xfId="0" quotePrefix="1" applyFont="1" applyBorder="1" applyAlignment="1">
      <alignment horizontal="center"/>
    </xf>
    <xf numFmtId="188" fontId="5" fillId="0" borderId="14" xfId="1" applyFont="1" applyFill="1" applyBorder="1" applyAlignment="1">
      <alignment horizontal="right"/>
    </xf>
    <xf numFmtId="188" fontId="5" fillId="0" borderId="15" xfId="1" applyFont="1" applyFill="1" applyBorder="1" applyAlignment="1">
      <alignment horizontal="center"/>
    </xf>
    <xf numFmtId="0" fontId="5" fillId="0" borderId="16" xfId="0" applyFont="1" applyBorder="1"/>
    <xf numFmtId="0" fontId="5" fillId="0" borderId="16" xfId="0" quotePrefix="1" applyFont="1" applyBorder="1" applyAlignment="1">
      <alignment horizontal="center"/>
    </xf>
    <xf numFmtId="188" fontId="5" fillId="0" borderId="16" xfId="1" applyFont="1" applyFill="1" applyBorder="1"/>
    <xf numFmtId="0" fontId="5" fillId="0" borderId="16" xfId="0" applyFont="1" applyBorder="1" applyAlignment="1">
      <alignment horizontal="center"/>
    </xf>
    <xf numFmtId="188" fontId="5" fillId="0" borderId="16" xfId="1" applyFont="1" applyFill="1" applyBorder="1" applyAlignment="1">
      <alignment horizontal="center"/>
    </xf>
    <xf numFmtId="188" fontId="5" fillId="0" borderId="0" xfId="1" applyFont="1" applyFill="1" applyBorder="1"/>
    <xf numFmtId="0" fontId="6" fillId="0" borderId="0" xfId="0" applyFont="1" applyBorder="1"/>
    <xf numFmtId="0" fontId="8" fillId="0" borderId="0" xfId="0" applyFont="1" applyFill="1"/>
    <xf numFmtId="49" fontId="5" fillId="0" borderId="16" xfId="0" applyNumberFormat="1" applyFont="1" applyBorder="1" applyAlignment="1">
      <alignment horizontal="center"/>
    </xf>
    <xf numFmtId="0" fontId="11" fillId="0" borderId="0" xfId="3" applyFont="1"/>
    <xf numFmtId="0" fontId="6" fillId="0" borderId="0" xfId="3" applyFont="1"/>
    <xf numFmtId="0" fontId="11" fillId="0" borderId="0" xfId="3" applyFont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7" xfId="3" applyFont="1" applyBorder="1" applyAlignment="1">
      <alignment horizont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12" fillId="0" borderId="2" xfId="3" applyFont="1" applyBorder="1" applyAlignment="1">
      <alignment horizontal="right"/>
    </xf>
    <xf numFmtId="188" fontId="12" fillId="0" borderId="2" xfId="1" applyFont="1" applyBorder="1" applyAlignment="1">
      <alignment horizontal="right"/>
    </xf>
    <xf numFmtId="49" fontId="12" fillId="0" borderId="2" xfId="3" applyNumberFormat="1" applyFont="1" applyBorder="1"/>
    <xf numFmtId="188" fontId="12" fillId="0" borderId="25" xfId="1" applyFont="1" applyBorder="1" applyAlignment="1">
      <alignment horizontal="right"/>
    </xf>
    <xf numFmtId="188" fontId="12" fillId="0" borderId="2" xfId="3" applyNumberFormat="1" applyFont="1" applyBorder="1" applyAlignment="1">
      <alignment horizontal="right"/>
    </xf>
    <xf numFmtId="0" fontId="14" fillId="0" borderId="0" xfId="3" applyFont="1"/>
    <xf numFmtId="0" fontId="12" fillId="0" borderId="25" xfId="3" applyFont="1" applyBorder="1" applyAlignment="1">
      <alignment horizontal="right"/>
    </xf>
    <xf numFmtId="0" fontId="12" fillId="0" borderId="0" xfId="3" applyFont="1"/>
    <xf numFmtId="49" fontId="12" fillId="0" borderId="2" xfId="3" applyNumberFormat="1" applyFont="1" applyBorder="1" applyAlignment="1">
      <alignment horizontal="center"/>
    </xf>
    <xf numFmtId="188" fontId="6" fillId="0" borderId="0" xfId="3" applyNumberFormat="1" applyFont="1"/>
    <xf numFmtId="188" fontId="12" fillId="0" borderId="6" xfId="1" applyFont="1" applyBorder="1" applyAlignment="1">
      <alignment horizontal="right"/>
    </xf>
    <xf numFmtId="188" fontId="12" fillId="0" borderId="25" xfId="1" applyNumberFormat="1" applyFont="1" applyBorder="1" applyAlignment="1">
      <alignment horizontal="right"/>
    </xf>
    <xf numFmtId="188" fontId="12" fillId="0" borderId="26" xfId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188" fontId="12" fillId="0" borderId="7" xfId="1" applyFont="1" applyBorder="1" applyAlignment="1">
      <alignment horizontal="right"/>
    </xf>
    <xf numFmtId="49" fontId="12" fillId="0" borderId="27" xfId="3" applyNumberFormat="1" applyFont="1" applyBorder="1" applyAlignment="1">
      <alignment horizontal="center"/>
    </xf>
    <xf numFmtId="188" fontId="12" fillId="0" borderId="2" xfId="1" applyFont="1" applyBorder="1"/>
    <xf numFmtId="188" fontId="12" fillId="0" borderId="4" xfId="1" applyFont="1" applyBorder="1" applyAlignment="1">
      <alignment horizontal="right"/>
    </xf>
    <xf numFmtId="188" fontId="12" fillId="0" borderId="4" xfId="1" applyFont="1" applyBorder="1"/>
    <xf numFmtId="188" fontId="12" fillId="0" borderId="24" xfId="1" applyFont="1" applyBorder="1"/>
    <xf numFmtId="188" fontId="12" fillId="0" borderId="0" xfId="1" applyFont="1" applyBorder="1" applyAlignment="1">
      <alignment horizontal="right"/>
    </xf>
    <xf numFmtId="49" fontId="12" fillId="0" borderId="0" xfId="3" applyNumberFormat="1" applyFont="1" applyBorder="1"/>
    <xf numFmtId="188" fontId="12" fillId="0" borderId="0" xfId="1" applyFont="1" applyBorder="1"/>
    <xf numFmtId="0" fontId="12" fillId="0" borderId="28" xfId="3" applyFont="1" applyBorder="1"/>
    <xf numFmtId="0" fontId="12" fillId="0" borderId="2" xfId="3" applyFont="1" applyBorder="1"/>
    <xf numFmtId="49" fontId="12" fillId="0" borderId="29" xfId="3" applyNumberFormat="1" applyFont="1" applyBorder="1"/>
    <xf numFmtId="0" fontId="12" fillId="0" borderId="29" xfId="3" applyFont="1" applyBorder="1" applyAlignment="1">
      <alignment horizontal="center" vertical="center" wrapText="1"/>
    </xf>
    <xf numFmtId="188" fontId="12" fillId="0" borderId="27" xfId="1" applyFont="1" applyBorder="1" applyAlignment="1">
      <alignment horizontal="right"/>
    </xf>
    <xf numFmtId="0" fontId="12" fillId="0" borderId="0" xfId="3" applyFont="1" applyAlignment="1">
      <alignment horizontal="left" indent="3"/>
    </xf>
    <xf numFmtId="188" fontId="12" fillId="0" borderId="7" xfId="1" applyFont="1" applyBorder="1"/>
    <xf numFmtId="0" fontId="13" fillId="0" borderId="0" xfId="3" applyFont="1"/>
    <xf numFmtId="49" fontId="13" fillId="0" borderId="2" xfId="3" applyNumberFormat="1" applyFont="1" applyBorder="1"/>
    <xf numFmtId="188" fontId="9" fillId="0" borderId="0" xfId="3" applyNumberFormat="1"/>
    <xf numFmtId="0" fontId="9" fillId="0" borderId="0" xfId="3"/>
    <xf numFmtId="189" fontId="12" fillId="0" borderId="2" xfId="2" applyNumberFormat="1" applyFont="1" applyBorder="1"/>
    <xf numFmtId="189" fontId="12" fillId="0" borderId="6" xfId="2" applyNumberFormat="1" applyFont="1" applyBorder="1"/>
    <xf numFmtId="188" fontId="9" fillId="0" borderId="0" xfId="1" applyFont="1"/>
    <xf numFmtId="49" fontId="13" fillId="0" borderId="0" xfId="3" applyNumberFormat="1" applyFont="1" applyBorder="1"/>
    <xf numFmtId="0" fontId="15" fillId="0" borderId="0" xfId="3" applyFont="1" applyAlignment="1">
      <alignment horizontal="left"/>
    </xf>
    <xf numFmtId="188" fontId="15" fillId="0" borderId="0" xfId="3" applyNumberFormat="1" applyFont="1" applyAlignment="1">
      <alignment horizontal="left"/>
    </xf>
    <xf numFmtId="0" fontId="17" fillId="0" borderId="0" xfId="3" applyFont="1" applyAlignment="1">
      <alignment horizontal="left"/>
    </xf>
    <xf numFmtId="188" fontId="17" fillId="0" borderId="0" xfId="3" applyNumberFormat="1" applyFont="1" applyAlignment="1">
      <alignment horizontal="left"/>
    </xf>
    <xf numFmtId="0" fontId="18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5" fillId="0" borderId="4" xfId="0" applyFont="1" applyBorder="1"/>
    <xf numFmtId="0" fontId="5" fillId="0" borderId="3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Fill="1"/>
    <xf numFmtId="4" fontId="21" fillId="0" borderId="2" xfId="0" applyNumberFormat="1" applyFont="1" applyBorder="1"/>
    <xf numFmtId="188" fontId="22" fillId="0" borderId="28" xfId="1" applyFont="1" applyBorder="1"/>
    <xf numFmtId="188" fontId="21" fillId="0" borderId="5" xfId="1" applyFont="1" applyFill="1" applyBorder="1"/>
    <xf numFmtId="0" fontId="23" fillId="0" borderId="2" xfId="0" applyFont="1" applyBorder="1"/>
    <xf numFmtId="0" fontId="6" fillId="0" borderId="27" xfId="0" applyFont="1" applyBorder="1"/>
    <xf numFmtId="0" fontId="7" fillId="0" borderId="2" xfId="0" applyFont="1" applyBorder="1"/>
    <xf numFmtId="188" fontId="5" fillId="0" borderId="0" xfId="1" applyFont="1" applyFill="1"/>
    <xf numFmtId="188" fontId="5" fillId="0" borderId="2" xfId="1" applyFont="1" applyBorder="1"/>
    <xf numFmtId="188" fontId="6" fillId="0" borderId="27" xfId="1" applyFont="1" applyBorder="1"/>
    <xf numFmtId="0" fontId="5" fillId="0" borderId="27" xfId="0" quotePrefix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right"/>
    </xf>
    <xf numFmtId="4" fontId="5" fillId="0" borderId="31" xfId="0" applyNumberFormat="1" applyFont="1" applyFill="1" applyBorder="1"/>
    <xf numFmtId="188" fontId="5" fillId="0" borderId="4" xfId="1" applyFont="1" applyBorder="1"/>
    <xf numFmtId="4" fontId="5" fillId="0" borderId="4" xfId="0" applyNumberFormat="1" applyFont="1" applyFill="1" applyBorder="1"/>
    <xf numFmtId="0" fontId="6" fillId="0" borderId="28" xfId="0" applyFont="1" applyBorder="1"/>
    <xf numFmtId="0" fontId="6" fillId="0" borderId="5" xfId="0" applyFont="1" applyFill="1" applyBorder="1"/>
    <xf numFmtId="4" fontId="5" fillId="0" borderId="0" xfId="0" applyNumberFormat="1" applyFont="1" applyFill="1"/>
    <xf numFmtId="0" fontId="6" fillId="0" borderId="2" xfId="0" applyFont="1" applyFill="1" applyBorder="1"/>
    <xf numFmtId="2" fontId="6" fillId="0" borderId="27" xfId="0" applyNumberFormat="1" applyFont="1" applyBorder="1"/>
    <xf numFmtId="0" fontId="7" fillId="0" borderId="27" xfId="0" applyFont="1" applyBorder="1"/>
    <xf numFmtId="0" fontId="5" fillId="0" borderId="27" xfId="0" applyFont="1" applyBorder="1"/>
    <xf numFmtId="3" fontId="7" fillId="0" borderId="27" xfId="0" applyNumberFormat="1" applyFont="1" applyBorder="1" applyAlignment="1">
      <alignment horizontal="center"/>
    </xf>
    <xf numFmtId="188" fontId="5" fillId="0" borderId="7" xfId="1" applyFont="1" applyBorder="1"/>
    <xf numFmtId="4" fontId="5" fillId="0" borderId="2" xfId="0" applyNumberFormat="1" applyFont="1" applyFill="1" applyBorder="1"/>
    <xf numFmtId="0" fontId="7" fillId="0" borderId="27" xfId="0" applyFont="1" applyBorder="1" applyAlignment="1">
      <alignment horizontal="center"/>
    </xf>
    <xf numFmtId="188" fontId="5" fillId="0" borderId="4" xfId="1" applyFont="1" applyFill="1" applyBorder="1"/>
    <xf numFmtId="4" fontId="5" fillId="0" borderId="4" xfId="0" applyNumberFormat="1" applyFont="1" applyBorder="1"/>
    <xf numFmtId="0" fontId="7" fillId="0" borderId="27" xfId="0" applyFont="1" applyBorder="1" applyAlignment="1">
      <alignment horizontal="left"/>
    </xf>
    <xf numFmtId="4" fontId="5" fillId="0" borderId="2" xfId="0" applyNumberFormat="1" applyFont="1" applyBorder="1"/>
    <xf numFmtId="188" fontId="5" fillId="0" borderId="2" xfId="1" applyFont="1" applyFill="1" applyBorder="1" applyAlignment="1">
      <alignment horizontal="right"/>
    </xf>
    <xf numFmtId="4" fontId="5" fillId="0" borderId="6" xfId="0" applyNumberFormat="1" applyFont="1" applyFill="1" applyBorder="1"/>
    <xf numFmtId="4" fontId="5" fillId="0" borderId="32" xfId="0" applyNumberFormat="1" applyFont="1" applyFill="1" applyBorder="1"/>
    <xf numFmtId="0" fontId="5" fillId="0" borderId="33" xfId="0" applyFont="1" applyBorder="1"/>
    <xf numFmtId="4" fontId="5" fillId="0" borderId="7" xfId="0" applyNumberFormat="1" applyFont="1" applyFill="1" applyBorder="1"/>
    <xf numFmtId="4" fontId="5" fillId="0" borderId="7" xfId="0" applyNumberFormat="1" applyFont="1" applyBorder="1"/>
    <xf numFmtId="0" fontId="7" fillId="0" borderId="34" xfId="0" applyFont="1" applyBorder="1" applyAlignment="1">
      <alignment horizontal="center"/>
    </xf>
    <xf numFmtId="0" fontId="5" fillId="0" borderId="35" xfId="0" applyFont="1" applyBorder="1"/>
    <xf numFmtId="4" fontId="5" fillId="0" borderId="36" xfId="0" applyNumberFormat="1" applyFont="1" applyFill="1" applyBorder="1"/>
    <xf numFmtId="4" fontId="6" fillId="0" borderId="0" xfId="0" applyNumberFormat="1" applyFont="1" applyFill="1"/>
    <xf numFmtId="4" fontId="5" fillId="0" borderId="0" xfId="0" applyNumberFormat="1" applyFont="1" applyFill="1" applyBorder="1"/>
    <xf numFmtId="4" fontId="5" fillId="0" borderId="0" xfId="0" applyNumberFormat="1" applyFont="1" applyBorder="1"/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88" fontId="5" fillId="0" borderId="27" xfId="1" applyFont="1" applyFill="1" applyBorder="1"/>
    <xf numFmtId="0" fontId="5" fillId="0" borderId="27" xfId="0" applyFont="1" applyBorder="1" applyAlignment="1">
      <alignment horizontal="left"/>
    </xf>
    <xf numFmtId="4" fontId="5" fillId="0" borderId="27" xfId="0" applyNumberFormat="1" applyFont="1" applyBorder="1"/>
    <xf numFmtId="188" fontId="5" fillId="0" borderId="25" xfId="1" applyFont="1" applyFill="1" applyBorder="1"/>
    <xf numFmtId="0" fontId="7" fillId="0" borderId="28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7" xfId="0" applyFont="1" applyBorder="1"/>
    <xf numFmtId="188" fontId="24" fillId="0" borderId="37" xfId="1" applyFont="1" applyFill="1" applyBorder="1"/>
    <xf numFmtId="0" fontId="24" fillId="0" borderId="38" xfId="0" applyFont="1" applyBorder="1"/>
    <xf numFmtId="188" fontId="24" fillId="2" borderId="37" xfId="1" applyFont="1" applyFill="1" applyBorder="1"/>
    <xf numFmtId="188" fontId="24" fillId="2" borderId="38" xfId="1" applyFont="1" applyFill="1" applyBorder="1"/>
    <xf numFmtId="0" fontId="24" fillId="0" borderId="0" xfId="0" applyFont="1" applyBorder="1"/>
    <xf numFmtId="188" fontId="24" fillId="2" borderId="0" xfId="1" applyFont="1" applyFill="1" applyBorder="1"/>
    <xf numFmtId="188" fontId="24" fillId="0" borderId="0" xfId="1" applyFont="1" applyFill="1" applyBorder="1"/>
    <xf numFmtId="0" fontId="7" fillId="0" borderId="39" xfId="0" applyFont="1" applyBorder="1"/>
    <xf numFmtId="4" fontId="26" fillId="2" borderId="39" xfId="0" applyNumberFormat="1" applyFont="1" applyFill="1" applyBorder="1"/>
    <xf numFmtId="4" fontId="26" fillId="0" borderId="39" xfId="0" applyNumberFormat="1" applyFont="1" applyFill="1" applyBorder="1"/>
    <xf numFmtId="4" fontId="24" fillId="2" borderId="40" xfId="0" applyNumberFormat="1" applyFont="1" applyFill="1" applyBorder="1"/>
    <xf numFmtId="4" fontId="24" fillId="0" borderId="40" xfId="0" applyNumberFormat="1" applyFont="1" applyFill="1" applyBorder="1"/>
    <xf numFmtId="0" fontId="24" fillId="0" borderId="38" xfId="0" applyFont="1" applyBorder="1" applyAlignment="1">
      <alignment horizontal="left"/>
    </xf>
    <xf numFmtId="188" fontId="24" fillId="0" borderId="38" xfId="1" applyFont="1" applyFill="1" applyBorder="1"/>
    <xf numFmtId="188" fontId="24" fillId="0" borderId="41" xfId="1" applyFont="1" applyFill="1" applyBorder="1"/>
    <xf numFmtId="0" fontId="24" fillId="0" borderId="42" xfId="0" applyFont="1" applyBorder="1"/>
    <xf numFmtId="188" fontId="24" fillId="0" borderId="42" xfId="1" applyFont="1" applyFill="1" applyBorder="1"/>
    <xf numFmtId="0" fontId="24" fillId="0" borderId="43" xfId="0" applyFont="1" applyBorder="1"/>
    <xf numFmtId="188" fontId="24" fillId="0" borderId="43" xfId="1" applyFont="1" applyFill="1" applyBorder="1"/>
    <xf numFmtId="188" fontId="24" fillId="0" borderId="44" xfId="1" applyFont="1" applyFill="1" applyBorder="1"/>
    <xf numFmtId="0" fontId="7" fillId="0" borderId="45" xfId="0" applyFont="1" applyBorder="1"/>
    <xf numFmtId="4" fontId="26" fillId="0" borderId="45" xfId="0" applyNumberFormat="1" applyFont="1" applyFill="1" applyBorder="1"/>
    <xf numFmtId="188" fontId="27" fillId="0" borderId="39" xfId="1" applyFont="1" applyFill="1" applyBorder="1"/>
    <xf numFmtId="4" fontId="5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4" fillId="0" borderId="38" xfId="0" applyFont="1" applyBorder="1" applyAlignment="1">
      <alignment horizontal="left" indent="1"/>
    </xf>
    <xf numFmtId="188" fontId="5" fillId="0" borderId="2" xfId="1" applyNumberFormat="1" applyFont="1" applyFill="1" applyBorder="1"/>
    <xf numFmtId="0" fontId="5" fillId="0" borderId="46" xfId="0" applyFont="1" applyBorder="1"/>
    <xf numFmtId="4" fontId="5" fillId="0" borderId="24" xfId="0" applyNumberFormat="1" applyFont="1" applyFill="1" applyBorder="1"/>
    <xf numFmtId="188" fontId="4" fillId="0" borderId="0" xfId="1" applyFont="1" applyFill="1" applyBorder="1"/>
    <xf numFmtId="188" fontId="5" fillId="0" borderId="27" xfId="1" applyFont="1" applyBorder="1"/>
    <xf numFmtId="0" fontId="6" fillId="0" borderId="2" xfId="0" applyFont="1" applyBorder="1"/>
    <xf numFmtId="188" fontId="6" fillId="0" borderId="2" xfId="1" applyFont="1" applyBorder="1"/>
    <xf numFmtId="0" fontId="6" fillId="0" borderId="0" xfId="0" applyFont="1" applyAlignment="1">
      <alignment horizontal="left"/>
    </xf>
    <xf numFmtId="188" fontId="1" fillId="0" borderId="0" xfId="1"/>
    <xf numFmtId="188" fontId="5" fillId="0" borderId="24" xfId="1" applyFont="1" applyFill="1" applyBorder="1"/>
    <xf numFmtId="0" fontId="5" fillId="0" borderId="5" xfId="0" applyFont="1" applyFill="1" applyBorder="1"/>
    <xf numFmtId="188" fontId="6" fillId="0" borderId="2" xfId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88" fontId="24" fillId="0" borderId="20" xfId="1" applyFont="1" applyBorder="1"/>
    <xf numFmtId="188" fontId="5" fillId="0" borderId="50" xfId="1" applyFont="1" applyFill="1" applyBorder="1"/>
    <xf numFmtId="0" fontId="28" fillId="0" borderId="2" xfId="0" applyFont="1" applyBorder="1"/>
    <xf numFmtId="188" fontId="28" fillId="0" borderId="10" xfId="1" applyFont="1" applyBorder="1"/>
    <xf numFmtId="188" fontId="28" fillId="0" borderId="3" xfId="1" applyFont="1" applyBorder="1" applyAlignment="1">
      <alignment horizontal="right"/>
    </xf>
    <xf numFmtId="188" fontId="28" fillId="0" borderId="8" xfId="1" applyFont="1" applyBorder="1"/>
    <xf numFmtId="188" fontId="28" fillId="0" borderId="2" xfId="1" applyFont="1" applyBorder="1"/>
    <xf numFmtId="4" fontId="5" fillId="0" borderId="25" xfId="0" applyNumberFormat="1" applyFont="1" applyFill="1" applyBorder="1"/>
    <xf numFmtId="0" fontId="29" fillId="0" borderId="2" xfId="3" applyFont="1" applyBorder="1" applyAlignment="1">
      <alignment horizontal="right"/>
    </xf>
    <xf numFmtId="0" fontId="30" fillId="0" borderId="2" xfId="3" applyFont="1" applyBorder="1" applyAlignment="1">
      <alignment horizontal="right"/>
    </xf>
    <xf numFmtId="0" fontId="5" fillId="0" borderId="0" xfId="0" quotePrefix="1" applyFont="1" applyBorder="1" applyAlignment="1">
      <alignment horizontal="center"/>
    </xf>
    <xf numFmtId="188" fontId="24" fillId="0" borderId="52" xfId="1" applyFont="1" applyBorder="1"/>
    <xf numFmtId="0" fontId="24" fillId="0" borderId="4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32" fillId="0" borderId="2" xfId="0" applyFont="1" applyBorder="1"/>
    <xf numFmtId="188" fontId="32" fillId="0" borderId="19" xfId="1" applyFont="1" applyBorder="1"/>
    <xf numFmtId="188" fontId="32" fillId="0" borderId="17" xfId="1" applyFont="1" applyBorder="1"/>
    <xf numFmtId="188" fontId="32" fillId="0" borderId="18" xfId="1" applyFont="1" applyBorder="1"/>
    <xf numFmtId="188" fontId="5" fillId="0" borderId="5" xfId="1" applyFont="1" applyBorder="1"/>
    <xf numFmtId="188" fontId="32" fillId="0" borderId="10" xfId="1" applyFont="1" applyBorder="1"/>
    <xf numFmtId="188" fontId="32" fillId="0" borderId="3" xfId="1" applyFont="1" applyBorder="1"/>
    <xf numFmtId="188" fontId="32" fillId="0" borderId="8" xfId="1" applyFont="1" applyBorder="1"/>
    <xf numFmtId="188" fontId="24" fillId="0" borderId="21" xfId="1" applyFont="1" applyBorder="1"/>
    <xf numFmtId="188" fontId="24" fillId="0" borderId="22" xfId="1" applyFont="1" applyBorder="1"/>
    <xf numFmtId="0" fontId="24" fillId="0" borderId="0" xfId="0" applyFont="1" applyBorder="1" applyAlignment="1">
      <alignment horizontal="center"/>
    </xf>
    <xf numFmtId="188" fontId="24" fillId="0" borderId="0" xfId="1" applyFont="1" applyBorder="1"/>
    <xf numFmtId="0" fontId="31" fillId="0" borderId="0" xfId="0" applyFont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188" fontId="0" fillId="0" borderId="0" xfId="0" applyNumberFormat="1" applyBorder="1"/>
    <xf numFmtId="0" fontId="33" fillId="0" borderId="16" xfId="0" applyFont="1" applyBorder="1"/>
    <xf numFmtId="0" fontId="34" fillId="0" borderId="16" xfId="0" applyFont="1" applyBorder="1"/>
    <xf numFmtId="0" fontId="23" fillId="0" borderId="16" xfId="0" applyFont="1" applyBorder="1"/>
    <xf numFmtId="188" fontId="5" fillId="0" borderId="6" xfId="1" applyFont="1" applyBorder="1"/>
    <xf numFmtId="188" fontId="6" fillId="0" borderId="0" xfId="0" applyNumberFormat="1" applyFont="1" applyBorder="1"/>
    <xf numFmtId="188" fontId="35" fillId="0" borderId="7" xfId="0" applyNumberFormat="1" applyFont="1" applyBorder="1"/>
    <xf numFmtId="188" fontId="28" fillId="0" borderId="6" xfId="1" applyFont="1" applyBorder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4" fillId="0" borderId="53" xfId="0" applyFont="1" applyBorder="1" applyAlignment="1">
      <alignment horizontal="center"/>
    </xf>
    <xf numFmtId="0" fontId="16" fillId="0" borderId="0" xfId="3" applyFont="1" applyAlignment="1">
      <alignment horizontal="left"/>
    </xf>
    <xf numFmtId="0" fontId="12" fillId="0" borderId="4" xfId="3" applyFont="1" applyBorder="1" applyAlignment="1">
      <alignment horizontal="center"/>
    </xf>
    <xf numFmtId="0" fontId="12" fillId="0" borderId="4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20" fillId="0" borderId="0" xfId="3" applyFont="1" applyAlignment="1">
      <alignment horizontal="center"/>
    </xf>
  </cellXfs>
  <cellStyles count="4">
    <cellStyle name="เครื่องหมายจุลภาค" xfId="1" builtinId="3"/>
    <cellStyle name="เครื่องหมายสกุลเงิน" xfId="2" builtinId="4"/>
    <cellStyle name="ปกติ" xfId="0" builtinId="0"/>
    <cellStyle name="ปกติ_รายงานรับ - จ่าย  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134" name="AutoShape 1"/>
        <xdr:cNvSpPr>
          <a:spLocks/>
        </xdr:cNvSpPr>
      </xdr:nvSpPr>
      <xdr:spPr bwMode="auto">
        <a:xfrm>
          <a:off x="501967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135" name="AutoShape 2"/>
        <xdr:cNvSpPr>
          <a:spLocks/>
        </xdr:cNvSpPr>
      </xdr:nvSpPr>
      <xdr:spPr bwMode="auto">
        <a:xfrm>
          <a:off x="501967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36" name="AutoShape 3"/>
        <xdr:cNvSpPr>
          <a:spLocks/>
        </xdr:cNvSpPr>
      </xdr:nvSpPr>
      <xdr:spPr bwMode="auto">
        <a:xfrm>
          <a:off x="501967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37" name="AutoShape 4"/>
        <xdr:cNvSpPr>
          <a:spLocks/>
        </xdr:cNvSpPr>
      </xdr:nvSpPr>
      <xdr:spPr bwMode="auto">
        <a:xfrm>
          <a:off x="501967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38" name="AutoShape 5"/>
        <xdr:cNvSpPr>
          <a:spLocks/>
        </xdr:cNvSpPr>
      </xdr:nvSpPr>
      <xdr:spPr bwMode="auto">
        <a:xfrm>
          <a:off x="501967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5139" name="AutoShape 6"/>
        <xdr:cNvSpPr>
          <a:spLocks/>
        </xdr:cNvSpPr>
      </xdr:nvSpPr>
      <xdr:spPr bwMode="auto">
        <a:xfrm>
          <a:off x="5019675" y="16287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5140" name="AutoShape 7"/>
        <xdr:cNvSpPr>
          <a:spLocks/>
        </xdr:cNvSpPr>
      </xdr:nvSpPr>
      <xdr:spPr bwMode="auto">
        <a:xfrm>
          <a:off x="5019675" y="16287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141" name="AutoShape 8"/>
        <xdr:cNvSpPr>
          <a:spLocks/>
        </xdr:cNvSpPr>
      </xdr:nvSpPr>
      <xdr:spPr bwMode="auto">
        <a:xfrm>
          <a:off x="618172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142" name="AutoShape 9"/>
        <xdr:cNvSpPr>
          <a:spLocks/>
        </xdr:cNvSpPr>
      </xdr:nvSpPr>
      <xdr:spPr bwMode="auto">
        <a:xfrm>
          <a:off x="618172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143" name="AutoShape 10"/>
        <xdr:cNvSpPr>
          <a:spLocks/>
        </xdr:cNvSpPr>
      </xdr:nvSpPr>
      <xdr:spPr bwMode="auto">
        <a:xfrm>
          <a:off x="6181725" y="277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981075</xdr:colOff>
      <xdr:row>32</xdr:row>
      <xdr:rowOff>238125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 flipH="1">
          <a:off x="5057775" y="7210425"/>
          <a:ext cx="981075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25</xdr:row>
      <xdr:rowOff>9525</xdr:rowOff>
    </xdr:from>
    <xdr:to>
      <xdr:col>1</xdr:col>
      <xdr:colOff>914400</xdr:colOff>
      <xdr:row>32</xdr:row>
      <xdr:rowOff>247650</xdr:rowOff>
    </xdr:to>
    <xdr:sp macro="" textlink="">
      <xdr:nvSpPr>
        <xdr:cNvPr id="4100" name="Line 2"/>
        <xdr:cNvSpPr>
          <a:spLocks noChangeShapeType="1"/>
        </xdr:cNvSpPr>
      </xdr:nvSpPr>
      <xdr:spPr bwMode="auto">
        <a:xfrm flipH="1">
          <a:off x="885825" y="7219950"/>
          <a:ext cx="89535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52" workbookViewId="0">
      <selection activeCell="M10" sqref="M10"/>
    </sheetView>
  </sheetViews>
  <sheetFormatPr defaultRowHeight="21.75" x14ac:dyDescent="0.5"/>
  <cols>
    <col min="1" max="1" width="3.7109375" style="10" customWidth="1"/>
    <col min="2" max="2" width="56.7109375" style="10" customWidth="1"/>
    <col min="3" max="3" width="14.85546875" style="10" customWidth="1"/>
    <col min="4" max="4" width="15.140625" style="11" hidden="1" customWidth="1"/>
    <col min="5" max="6" width="14.42578125" style="10" hidden="1" customWidth="1"/>
    <col min="7" max="7" width="17.42578125" style="11" customWidth="1"/>
    <col min="8" max="9" width="14.42578125" style="10" hidden="1" customWidth="1"/>
    <col min="10" max="10" width="17.7109375" style="10" hidden="1" customWidth="1"/>
    <col min="11" max="11" width="17.5703125" style="10" hidden="1" customWidth="1"/>
    <col min="12" max="12" width="17.5703125" style="10" customWidth="1"/>
    <col min="13" max="13" width="17.5703125" style="11" customWidth="1"/>
    <col min="14" max="14" width="17.140625" customWidth="1"/>
  </cols>
  <sheetData>
    <row r="1" spans="1:14" ht="20.100000000000001" customHeight="1" x14ac:dyDescent="0.5">
      <c r="A1" s="246" t="s">
        <v>287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4" ht="20.100000000000001" customHeight="1" x14ac:dyDescent="0.5">
      <c r="A2" s="246" t="s">
        <v>192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ht="20.100000000000001" customHeight="1" x14ac:dyDescent="0.5">
      <c r="A3" s="247" t="s">
        <v>444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23.25" x14ac:dyDescent="0.5">
      <c r="B4" s="106"/>
      <c r="C4" s="14" t="s">
        <v>0</v>
      </c>
      <c r="D4" s="107" t="s">
        <v>1</v>
      </c>
      <c r="E4" s="14" t="s">
        <v>2</v>
      </c>
      <c r="F4" s="14" t="s">
        <v>2</v>
      </c>
      <c r="G4" s="107" t="s">
        <v>1</v>
      </c>
      <c r="H4" s="14" t="s">
        <v>2</v>
      </c>
      <c r="I4" s="14" t="s">
        <v>2</v>
      </c>
      <c r="J4" s="14" t="s">
        <v>2</v>
      </c>
      <c r="K4" s="108" t="s">
        <v>2</v>
      </c>
      <c r="L4" s="108" t="s">
        <v>237</v>
      </c>
      <c r="M4" s="109" t="s">
        <v>238</v>
      </c>
    </row>
    <row r="5" spans="1:14" ht="23.25" x14ac:dyDescent="0.5">
      <c r="B5" s="110" t="s">
        <v>3</v>
      </c>
      <c r="C5" s="22"/>
      <c r="D5" s="111"/>
      <c r="E5" s="112">
        <v>0</v>
      </c>
      <c r="F5" s="112">
        <v>5831390.6000000006</v>
      </c>
      <c r="G5" s="111"/>
      <c r="H5" s="112">
        <v>0</v>
      </c>
      <c r="I5" s="112">
        <v>7473288.2800000003</v>
      </c>
      <c r="J5" s="112">
        <v>7984558.7199999997</v>
      </c>
      <c r="K5" s="113">
        <v>16310399.74</v>
      </c>
      <c r="L5" s="113"/>
      <c r="M5" s="114"/>
    </row>
    <row r="6" spans="1:14" ht="20.25" customHeight="1" x14ac:dyDescent="0.5">
      <c r="B6" s="115" t="s">
        <v>4</v>
      </c>
      <c r="C6" s="22"/>
      <c r="D6" s="111"/>
      <c r="E6" s="20"/>
      <c r="F6" s="20"/>
      <c r="G6" s="111"/>
      <c r="H6" s="20"/>
      <c r="I6" s="20"/>
      <c r="J6" s="20"/>
      <c r="K6" s="116"/>
      <c r="L6" s="116"/>
      <c r="M6" s="9"/>
    </row>
    <row r="7" spans="1:14" ht="23.25" x14ac:dyDescent="0.5">
      <c r="B7" s="117" t="s">
        <v>5</v>
      </c>
      <c r="C7" s="21"/>
      <c r="D7" s="118"/>
      <c r="E7" s="20"/>
      <c r="F7" s="20"/>
      <c r="G7" s="118"/>
      <c r="H7" s="20"/>
      <c r="I7" s="20"/>
      <c r="J7" s="20"/>
      <c r="K7" s="116"/>
      <c r="L7" s="116"/>
      <c r="M7" s="9"/>
    </row>
    <row r="8" spans="1:14" ht="23.25" x14ac:dyDescent="0.5">
      <c r="B8" s="20" t="s">
        <v>6</v>
      </c>
      <c r="C8" s="21">
        <v>101</v>
      </c>
      <c r="D8" s="75">
        <v>450000</v>
      </c>
      <c r="E8" s="119"/>
      <c r="F8" s="119"/>
      <c r="G8" s="75">
        <v>420000</v>
      </c>
      <c r="H8" s="119"/>
      <c r="I8" s="119"/>
      <c r="J8" s="119"/>
      <c r="K8" s="120"/>
      <c r="L8" s="194">
        <v>5970</v>
      </c>
      <c r="M8" s="119">
        <v>404342.2</v>
      </c>
      <c r="N8" s="7">
        <f>L8+M8</f>
        <v>410312.2</v>
      </c>
    </row>
    <row r="9" spans="1:14" ht="23.25" x14ac:dyDescent="0.5">
      <c r="B9" s="20" t="s">
        <v>7</v>
      </c>
      <c r="C9" s="21">
        <v>102</v>
      </c>
      <c r="D9" s="75">
        <v>30000</v>
      </c>
      <c r="E9" s="119"/>
      <c r="F9" s="119">
        <v>2487.1</v>
      </c>
      <c r="G9" s="75">
        <v>220000</v>
      </c>
      <c r="H9" s="119"/>
      <c r="I9" s="119"/>
      <c r="J9" s="119"/>
      <c r="K9" s="120"/>
      <c r="L9" s="194">
        <v>11178.65</v>
      </c>
      <c r="M9" s="119">
        <v>214236.4</v>
      </c>
      <c r="N9" s="7">
        <f t="shared" ref="N9:N62" si="0">L9+M9</f>
        <v>225415.05</v>
      </c>
    </row>
    <row r="10" spans="1:14" ht="23.25" x14ac:dyDescent="0.5">
      <c r="B10" s="20" t="s">
        <v>8</v>
      </c>
      <c r="C10" s="121">
        <v>103</v>
      </c>
      <c r="D10" s="122">
        <v>150000</v>
      </c>
      <c r="E10" s="119"/>
      <c r="F10" s="119"/>
      <c r="G10" s="122">
        <v>140000</v>
      </c>
      <c r="H10" s="119"/>
      <c r="I10" s="119"/>
      <c r="J10" s="119"/>
      <c r="K10" s="120"/>
      <c r="L10" s="194">
        <v>14584</v>
      </c>
      <c r="M10" s="119">
        <v>192375</v>
      </c>
      <c r="N10" s="7">
        <f t="shared" si="0"/>
        <v>206959</v>
      </c>
    </row>
    <row r="11" spans="1:14" ht="23.25" x14ac:dyDescent="0.5">
      <c r="B11" s="20" t="s">
        <v>189</v>
      </c>
      <c r="C11" s="121">
        <v>104</v>
      </c>
      <c r="D11" s="123"/>
      <c r="E11" s="119"/>
      <c r="F11" s="119"/>
      <c r="G11" s="123">
        <v>70000</v>
      </c>
      <c r="H11" s="119"/>
      <c r="I11" s="119"/>
      <c r="J11" s="119"/>
      <c r="K11" s="120"/>
      <c r="L11" s="194">
        <v>2000</v>
      </c>
      <c r="M11" s="240">
        <v>26500</v>
      </c>
      <c r="N11" s="7">
        <f t="shared" si="0"/>
        <v>28500</v>
      </c>
    </row>
    <row r="12" spans="1:14" ht="23.25" x14ac:dyDescent="0.5">
      <c r="B12" s="110" t="s">
        <v>9</v>
      </c>
      <c r="C12" s="22"/>
      <c r="D12" s="124">
        <f>SUM(D8:D10)</f>
        <v>630000</v>
      </c>
      <c r="E12" s="125">
        <f>SUM(E8:E10)</f>
        <v>0</v>
      </c>
      <c r="F12" s="125">
        <f>SUM(F8:F10)</f>
        <v>2487.1</v>
      </c>
      <c r="G12" s="124">
        <f t="shared" ref="G12:M12" si="1">SUM(G8:G11)</f>
        <v>850000</v>
      </c>
      <c r="H12" s="124">
        <f t="shared" si="1"/>
        <v>0</v>
      </c>
      <c r="I12" s="124">
        <f t="shared" si="1"/>
        <v>0</v>
      </c>
      <c r="J12" s="124">
        <f t="shared" si="1"/>
        <v>0</v>
      </c>
      <c r="K12" s="124">
        <f t="shared" si="1"/>
        <v>0</v>
      </c>
      <c r="L12" s="124">
        <f>SUM(L8:L11)</f>
        <v>33732.65</v>
      </c>
      <c r="M12" s="126">
        <f t="shared" si="1"/>
        <v>837453.6</v>
      </c>
      <c r="N12" s="7">
        <f t="shared" si="0"/>
        <v>871186.25</v>
      </c>
    </row>
    <row r="13" spans="1:14" ht="19.5" customHeight="1" x14ac:dyDescent="0.5">
      <c r="B13" s="117" t="s">
        <v>10</v>
      </c>
      <c r="C13" s="22"/>
      <c r="D13" s="111"/>
      <c r="E13" s="20" t="s">
        <v>36</v>
      </c>
      <c r="F13" s="20" t="s">
        <v>36</v>
      </c>
      <c r="G13" s="200"/>
      <c r="H13" s="20" t="s">
        <v>36</v>
      </c>
      <c r="I13" s="20" t="s">
        <v>36</v>
      </c>
      <c r="J13" s="20" t="s">
        <v>36</v>
      </c>
      <c r="K13" s="127" t="s">
        <v>36</v>
      </c>
      <c r="L13" s="127"/>
      <c r="M13" s="128" t="s">
        <v>36</v>
      </c>
      <c r="N13" s="7" t="e">
        <f t="shared" si="0"/>
        <v>#VALUE!</v>
      </c>
    </row>
    <row r="14" spans="1:14" ht="23.25" x14ac:dyDescent="0.5">
      <c r="B14" s="9" t="s">
        <v>225</v>
      </c>
      <c r="C14" s="21">
        <v>122</v>
      </c>
      <c r="D14" s="129"/>
      <c r="E14" s="9"/>
      <c r="F14" s="9"/>
      <c r="G14" s="136">
        <v>47000</v>
      </c>
      <c r="H14" s="9"/>
      <c r="I14" s="9"/>
      <c r="J14" s="9"/>
      <c r="K14" s="116"/>
      <c r="L14" s="210"/>
      <c r="M14" s="210"/>
      <c r="N14" s="7">
        <f t="shared" si="0"/>
        <v>0</v>
      </c>
    </row>
    <row r="15" spans="1:14" ht="23.25" x14ac:dyDescent="0.5">
      <c r="B15" s="9" t="s">
        <v>226</v>
      </c>
      <c r="C15" s="21">
        <v>126</v>
      </c>
      <c r="D15" s="129">
        <v>100000</v>
      </c>
      <c r="E15" s="8">
        <v>9535</v>
      </c>
      <c r="F15" s="8">
        <v>9875</v>
      </c>
      <c r="G15" s="136">
        <v>47000</v>
      </c>
      <c r="H15" s="8"/>
      <c r="I15" s="8"/>
      <c r="J15" s="8"/>
      <c r="K15" s="120"/>
      <c r="L15" s="210"/>
      <c r="M15" s="210"/>
      <c r="N15" s="7">
        <f t="shared" si="0"/>
        <v>0</v>
      </c>
    </row>
    <row r="16" spans="1:14" ht="23.25" x14ac:dyDescent="0.5">
      <c r="B16" s="20" t="s">
        <v>126</v>
      </c>
      <c r="C16" s="21">
        <v>137</v>
      </c>
      <c r="D16" s="129">
        <v>18000</v>
      </c>
      <c r="E16" s="8">
        <v>2900</v>
      </c>
      <c r="F16" s="8">
        <v>2150</v>
      </c>
      <c r="G16" s="136">
        <v>7000</v>
      </c>
      <c r="H16" s="8"/>
      <c r="I16" s="8"/>
      <c r="J16" s="8"/>
      <c r="K16" s="120"/>
      <c r="L16" s="210">
        <v>50</v>
      </c>
      <c r="M16" s="210">
        <v>250</v>
      </c>
      <c r="N16" s="7">
        <f t="shared" si="0"/>
        <v>300</v>
      </c>
    </row>
    <row r="17" spans="2:14" ht="23.25" x14ac:dyDescent="0.5">
      <c r="B17" s="20" t="s">
        <v>147</v>
      </c>
      <c r="C17" s="21" t="s">
        <v>148</v>
      </c>
      <c r="D17" s="129">
        <v>100</v>
      </c>
      <c r="E17" s="8"/>
      <c r="F17" s="8"/>
      <c r="G17" s="136">
        <v>7000</v>
      </c>
      <c r="H17" s="8"/>
      <c r="I17" s="8"/>
      <c r="J17" s="8"/>
      <c r="K17" s="116"/>
      <c r="L17" s="210"/>
      <c r="M17" s="210">
        <v>23574</v>
      </c>
      <c r="N17" s="7">
        <f t="shared" si="0"/>
        <v>23574</v>
      </c>
    </row>
    <row r="18" spans="2:14" ht="23.25" x14ac:dyDescent="0.5">
      <c r="B18" s="20" t="s">
        <v>227</v>
      </c>
      <c r="C18" s="21">
        <v>147</v>
      </c>
      <c r="D18" s="118">
        <v>500</v>
      </c>
      <c r="E18" s="8">
        <v>280</v>
      </c>
      <c r="F18" s="8">
        <v>165</v>
      </c>
      <c r="G18" s="136">
        <v>47000</v>
      </c>
      <c r="H18" s="8"/>
      <c r="I18" s="8"/>
      <c r="J18" s="8"/>
      <c r="K18" s="131"/>
      <c r="L18" s="210"/>
      <c r="M18" s="210"/>
      <c r="N18" s="7">
        <f t="shared" si="0"/>
        <v>0</v>
      </c>
    </row>
    <row r="19" spans="2:14" ht="23.25" x14ac:dyDescent="0.5">
      <c r="B19" s="20" t="s">
        <v>257</v>
      </c>
      <c r="C19" s="21"/>
      <c r="D19" s="118"/>
      <c r="E19" s="8"/>
      <c r="F19" s="8"/>
      <c r="G19" s="136">
        <v>0</v>
      </c>
      <c r="H19" s="8"/>
      <c r="I19" s="8"/>
      <c r="J19" s="8"/>
      <c r="K19" s="131"/>
      <c r="L19" s="210">
        <v>38.799999999999997</v>
      </c>
      <c r="M19" s="210">
        <v>4190.3999999999996</v>
      </c>
      <c r="N19" s="7">
        <f t="shared" si="0"/>
        <v>4229.2</v>
      </c>
    </row>
    <row r="20" spans="2:14" ht="23.25" x14ac:dyDescent="0.5">
      <c r="B20" s="20" t="s">
        <v>267</v>
      </c>
      <c r="C20" s="22"/>
      <c r="D20" s="129">
        <v>30000</v>
      </c>
      <c r="E20" s="8"/>
      <c r="F20" s="8"/>
      <c r="G20" s="136">
        <v>47000</v>
      </c>
      <c r="H20" s="8"/>
      <c r="I20" s="8"/>
      <c r="J20" s="8"/>
      <c r="K20" s="120"/>
      <c r="L20" s="210">
        <v>4600</v>
      </c>
      <c r="M20" s="210">
        <v>46750</v>
      </c>
      <c r="N20" s="7">
        <f t="shared" si="0"/>
        <v>51350</v>
      </c>
    </row>
    <row r="21" spans="2:14" ht="23.25" x14ac:dyDescent="0.5">
      <c r="B21" s="20" t="s">
        <v>268</v>
      </c>
      <c r="C21" s="22"/>
      <c r="D21" s="129"/>
      <c r="E21" s="8"/>
      <c r="F21" s="8"/>
      <c r="G21" s="136">
        <v>1000</v>
      </c>
      <c r="H21" s="8"/>
      <c r="I21" s="8"/>
      <c r="J21" s="8"/>
      <c r="K21" s="120"/>
      <c r="L21" s="210"/>
      <c r="M21" s="210"/>
      <c r="N21" s="7">
        <f t="shared" si="0"/>
        <v>0</v>
      </c>
    </row>
    <row r="22" spans="2:14" ht="23.25" x14ac:dyDescent="0.5">
      <c r="B22" s="20" t="s">
        <v>269</v>
      </c>
      <c r="C22" s="22"/>
      <c r="D22" s="129"/>
      <c r="E22" s="8"/>
      <c r="F22" s="8"/>
      <c r="G22" s="136">
        <v>194000</v>
      </c>
      <c r="H22" s="8"/>
      <c r="I22" s="8"/>
      <c r="J22" s="8"/>
      <c r="K22" s="120"/>
      <c r="L22" s="210">
        <v>25470</v>
      </c>
      <c r="M22" s="210">
        <v>474270</v>
      </c>
      <c r="N22" s="7">
        <f t="shared" si="0"/>
        <v>499740</v>
      </c>
    </row>
    <row r="23" spans="2:14" ht="23.25" x14ac:dyDescent="0.5">
      <c r="B23" s="20" t="s">
        <v>270</v>
      </c>
      <c r="C23" s="22"/>
      <c r="D23" s="129"/>
      <c r="E23" s="8"/>
      <c r="F23" s="8"/>
      <c r="G23" s="136">
        <v>5000</v>
      </c>
      <c r="H23" s="8"/>
      <c r="I23" s="8"/>
      <c r="J23" s="8"/>
      <c r="K23" s="120"/>
      <c r="L23" s="210"/>
      <c r="M23" s="210"/>
      <c r="N23" s="7">
        <f t="shared" si="0"/>
        <v>0</v>
      </c>
    </row>
    <row r="24" spans="2:14" ht="23.25" x14ac:dyDescent="0.5">
      <c r="B24" s="20" t="s">
        <v>271</v>
      </c>
      <c r="C24" s="22"/>
      <c r="D24" s="129"/>
      <c r="E24" s="8"/>
      <c r="F24" s="8"/>
      <c r="G24" s="136">
        <v>5000</v>
      </c>
      <c r="H24" s="8"/>
      <c r="I24" s="8"/>
      <c r="J24" s="8"/>
      <c r="K24" s="120"/>
      <c r="L24" s="210">
        <v>100</v>
      </c>
      <c r="M24" s="210">
        <v>340</v>
      </c>
      <c r="N24" s="7">
        <f t="shared" si="0"/>
        <v>440</v>
      </c>
    </row>
    <row r="25" spans="2:14" ht="23.25" x14ac:dyDescent="0.5">
      <c r="B25" s="20" t="s">
        <v>272</v>
      </c>
      <c r="C25" s="22"/>
      <c r="D25" s="129"/>
      <c r="E25" s="8"/>
      <c r="F25" s="8"/>
      <c r="G25" s="136">
        <v>5000</v>
      </c>
      <c r="H25" s="8"/>
      <c r="I25" s="8"/>
      <c r="J25" s="8"/>
      <c r="K25" s="120"/>
      <c r="L25" s="210">
        <v>270</v>
      </c>
      <c r="M25" s="210">
        <v>1970</v>
      </c>
      <c r="N25" s="7">
        <f t="shared" si="0"/>
        <v>2240</v>
      </c>
    </row>
    <row r="26" spans="2:14" ht="23.25" x14ac:dyDescent="0.5">
      <c r="B26" s="20" t="s">
        <v>273</v>
      </c>
      <c r="C26" s="22"/>
      <c r="D26" s="129"/>
      <c r="E26" s="8"/>
      <c r="F26" s="8"/>
      <c r="G26" s="136">
        <v>48000</v>
      </c>
      <c r="H26" s="8"/>
      <c r="I26" s="8"/>
      <c r="J26" s="8"/>
      <c r="K26" s="120"/>
      <c r="L26" s="210"/>
      <c r="M26" s="210"/>
      <c r="N26" s="7">
        <f t="shared" si="0"/>
        <v>0</v>
      </c>
    </row>
    <row r="27" spans="2:14" ht="23.25" x14ac:dyDescent="0.5">
      <c r="B27" s="20" t="s">
        <v>277</v>
      </c>
      <c r="C27" s="22"/>
      <c r="D27" s="129"/>
      <c r="E27" s="8"/>
      <c r="F27" s="8"/>
      <c r="G27" s="136"/>
      <c r="H27" s="156"/>
      <c r="I27" s="156"/>
      <c r="J27" s="156"/>
      <c r="K27" s="120"/>
      <c r="L27" s="210"/>
      <c r="M27" s="210">
        <v>2340</v>
      </c>
      <c r="N27" s="7">
        <f t="shared" si="0"/>
        <v>2340</v>
      </c>
    </row>
    <row r="28" spans="2:14" ht="23.25" x14ac:dyDescent="0.5">
      <c r="B28" s="20" t="s">
        <v>278</v>
      </c>
      <c r="C28" s="22"/>
      <c r="D28" s="129"/>
      <c r="E28" s="8"/>
      <c r="F28" s="8"/>
      <c r="G28" s="136"/>
      <c r="H28" s="156"/>
      <c r="I28" s="156"/>
      <c r="J28" s="156"/>
      <c r="K28" s="120"/>
      <c r="L28" s="136">
        <v>2000</v>
      </c>
      <c r="M28" s="136">
        <v>26500</v>
      </c>
      <c r="N28" s="7">
        <f t="shared" si="0"/>
        <v>28500</v>
      </c>
    </row>
    <row r="29" spans="2:14" ht="23.25" x14ac:dyDescent="0.5">
      <c r="B29" s="20" t="s">
        <v>279</v>
      </c>
      <c r="C29" s="22"/>
      <c r="D29" s="129"/>
      <c r="E29" s="8"/>
      <c r="F29" s="8"/>
      <c r="G29" s="136"/>
      <c r="H29" s="156"/>
      <c r="I29" s="156"/>
      <c r="J29" s="156"/>
      <c r="K29" s="120"/>
      <c r="L29" s="136"/>
      <c r="M29" s="136"/>
      <c r="N29" s="7">
        <f t="shared" si="0"/>
        <v>0</v>
      </c>
    </row>
    <row r="30" spans="2:14" ht="23.25" x14ac:dyDescent="0.5">
      <c r="B30" s="20" t="s">
        <v>370</v>
      </c>
      <c r="C30" s="22"/>
      <c r="D30" s="129"/>
      <c r="E30" s="8"/>
      <c r="F30" s="8"/>
      <c r="G30" s="136"/>
      <c r="H30" s="156"/>
      <c r="I30" s="156"/>
      <c r="J30" s="156"/>
      <c r="K30" s="120"/>
      <c r="L30" s="143">
        <v>4002</v>
      </c>
      <c r="M30" s="143">
        <v>4939.53</v>
      </c>
      <c r="N30" s="7">
        <f t="shared" si="0"/>
        <v>8941.5299999999988</v>
      </c>
    </row>
    <row r="31" spans="2:14" ht="23.25" x14ac:dyDescent="0.5">
      <c r="B31" s="110" t="s">
        <v>9</v>
      </c>
      <c r="C31" s="22"/>
      <c r="D31" s="124">
        <f>SUM(D14:D20)</f>
        <v>148600</v>
      </c>
      <c r="E31" s="125">
        <f>SUM(E14:E20)</f>
        <v>12715</v>
      </c>
      <c r="F31" s="125">
        <f>SUM(F14:F20)</f>
        <v>12190</v>
      </c>
      <c r="G31" s="126">
        <f>SUM(G14:G26)</f>
        <v>460000</v>
      </c>
      <c r="H31" s="124">
        <f>SUM(H14:H26)</f>
        <v>0</v>
      </c>
      <c r="I31" s="124">
        <f>SUM(I14:I26)</f>
        <v>0</v>
      </c>
      <c r="J31" s="124">
        <f>SUM(J14:J26)</f>
        <v>0</v>
      </c>
      <c r="K31" s="124">
        <f>SUM(K14:K26)</f>
        <v>0</v>
      </c>
      <c r="L31" s="144">
        <f>SUM(L14:L30)</f>
        <v>36530.800000000003</v>
      </c>
      <c r="M31" s="126">
        <f>SUM(M14:M30)</f>
        <v>585123.93000000005</v>
      </c>
      <c r="N31" s="7">
        <f t="shared" si="0"/>
        <v>621654.7300000001</v>
      </c>
    </row>
    <row r="32" spans="2:14" ht="20.25" customHeight="1" x14ac:dyDescent="0.5">
      <c r="B32" s="132" t="s">
        <v>11</v>
      </c>
      <c r="C32" s="133"/>
      <c r="D32" s="9"/>
      <c r="E32" s="20" t="s">
        <v>36</v>
      </c>
      <c r="F32" s="20" t="s">
        <v>36</v>
      </c>
      <c r="G32" s="9"/>
      <c r="H32" s="20" t="s">
        <v>36</v>
      </c>
      <c r="I32" s="20" t="s">
        <v>36</v>
      </c>
      <c r="J32" s="20" t="s">
        <v>36</v>
      </c>
      <c r="K32" s="116" t="s">
        <v>36</v>
      </c>
      <c r="L32" s="116"/>
      <c r="M32" s="130" t="s">
        <v>36</v>
      </c>
      <c r="N32" s="7" t="e">
        <f t="shared" si="0"/>
        <v>#VALUE!</v>
      </c>
    </row>
    <row r="33" spans="2:18" ht="23.25" x14ac:dyDescent="0.5">
      <c r="B33" s="133" t="s">
        <v>12</v>
      </c>
      <c r="C33" s="121">
        <v>203</v>
      </c>
      <c r="D33" s="8">
        <v>50000</v>
      </c>
      <c r="E33" s="119"/>
      <c r="F33" s="119"/>
      <c r="G33" s="8">
        <v>52000</v>
      </c>
      <c r="H33" s="119"/>
      <c r="I33" s="119"/>
      <c r="J33" s="119"/>
      <c r="K33" s="120"/>
      <c r="L33" s="194">
        <v>25992.52</v>
      </c>
      <c r="M33" s="8">
        <v>185650.23</v>
      </c>
      <c r="N33" s="7">
        <f t="shared" si="0"/>
        <v>211642.75</v>
      </c>
    </row>
    <row r="34" spans="2:18" ht="23.25" x14ac:dyDescent="0.5">
      <c r="B34" s="133" t="s">
        <v>280</v>
      </c>
      <c r="C34" s="121"/>
      <c r="D34" s="8"/>
      <c r="E34" s="119"/>
      <c r="F34" s="119"/>
      <c r="G34" s="8"/>
      <c r="H34" s="119"/>
      <c r="I34" s="119"/>
      <c r="J34" s="119"/>
      <c r="K34" s="120"/>
      <c r="L34" s="194"/>
      <c r="M34" s="8"/>
      <c r="N34" s="7">
        <f t="shared" si="0"/>
        <v>0</v>
      </c>
    </row>
    <row r="35" spans="2:18" ht="23.25" x14ac:dyDescent="0.5">
      <c r="B35" s="133" t="s">
        <v>281</v>
      </c>
      <c r="C35" s="121">
        <v>203</v>
      </c>
      <c r="D35" s="8">
        <v>20000</v>
      </c>
      <c r="E35" s="119"/>
      <c r="F35" s="119"/>
      <c r="G35" s="8">
        <v>3000</v>
      </c>
      <c r="H35" s="119"/>
      <c r="I35" s="119"/>
      <c r="J35" s="119"/>
      <c r="K35" s="116"/>
      <c r="L35" s="194"/>
      <c r="M35" s="26">
        <v>6173.61</v>
      </c>
      <c r="N35" s="7">
        <f t="shared" si="0"/>
        <v>6173.61</v>
      </c>
    </row>
    <row r="36" spans="2:18" ht="24" thickBot="1" x14ac:dyDescent="0.55000000000000004">
      <c r="B36" s="134" t="s">
        <v>9</v>
      </c>
      <c r="C36" s="133"/>
      <c r="D36" s="29">
        <f t="shared" ref="D36:K36" si="2">SUM(D33:D35)</f>
        <v>70000</v>
      </c>
      <c r="E36" s="135">
        <f t="shared" si="2"/>
        <v>0</v>
      </c>
      <c r="F36" s="135">
        <f t="shared" si="2"/>
        <v>0</v>
      </c>
      <c r="G36" s="29">
        <f t="shared" si="2"/>
        <v>55000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>
        <f>SUM(L33:L35)</f>
        <v>25992.52</v>
      </c>
      <c r="M36" s="199">
        <f>SUM(M33:M35)</f>
        <v>191823.84</v>
      </c>
      <c r="N36" s="7">
        <f t="shared" si="0"/>
        <v>217816.36</v>
      </c>
      <c r="R36" s="2"/>
    </row>
    <row r="37" spans="2:18" ht="21" customHeight="1" thickTop="1" x14ac:dyDescent="0.5">
      <c r="B37" s="132" t="s">
        <v>13</v>
      </c>
      <c r="C37" s="121">
        <v>300</v>
      </c>
      <c r="D37" s="9"/>
      <c r="E37" s="20"/>
      <c r="F37" s="20"/>
      <c r="G37" s="9"/>
      <c r="H37" s="20"/>
      <c r="I37" s="20"/>
      <c r="J37" s="20"/>
      <c r="K37" s="116"/>
      <c r="L37" s="116"/>
      <c r="M37" s="130"/>
      <c r="N37" s="7">
        <f t="shared" si="0"/>
        <v>0</v>
      </c>
    </row>
    <row r="38" spans="2:18" ht="23.25" x14ac:dyDescent="0.5">
      <c r="B38" s="133" t="s">
        <v>14</v>
      </c>
      <c r="C38" s="121">
        <v>307</v>
      </c>
      <c r="D38" s="8">
        <v>3300</v>
      </c>
      <c r="E38" s="8">
        <v>60</v>
      </c>
      <c r="F38" s="8">
        <v>40</v>
      </c>
      <c r="G38" s="8">
        <v>26000</v>
      </c>
      <c r="H38" s="8"/>
      <c r="I38" s="8"/>
      <c r="J38" s="8"/>
      <c r="K38" s="120"/>
      <c r="L38" s="8">
        <v>540</v>
      </c>
      <c r="M38" s="8">
        <v>82190</v>
      </c>
      <c r="N38" s="7">
        <f t="shared" si="0"/>
        <v>82730</v>
      </c>
    </row>
    <row r="39" spans="2:18" ht="23.25" x14ac:dyDescent="0.5">
      <c r="B39" s="133" t="s">
        <v>15</v>
      </c>
      <c r="C39" s="121">
        <v>302</v>
      </c>
      <c r="D39" s="8">
        <v>1000</v>
      </c>
      <c r="E39" s="136"/>
      <c r="F39" s="136">
        <v>300</v>
      </c>
      <c r="G39" s="8">
        <v>36000</v>
      </c>
      <c r="H39" s="136"/>
      <c r="I39" s="136"/>
      <c r="J39" s="136"/>
      <c r="K39" s="116"/>
      <c r="L39" s="194">
        <v>100</v>
      </c>
      <c r="M39" s="119">
        <v>19700</v>
      </c>
      <c r="N39" s="7">
        <f t="shared" si="0"/>
        <v>19800</v>
      </c>
    </row>
    <row r="40" spans="2:18" ht="23.25" x14ac:dyDescent="0.5">
      <c r="B40" s="133" t="s">
        <v>190</v>
      </c>
      <c r="C40" s="121">
        <v>304</v>
      </c>
      <c r="D40" s="8"/>
      <c r="E40" s="8"/>
      <c r="F40" s="8"/>
      <c r="G40" s="8">
        <v>23000</v>
      </c>
      <c r="H40" s="8"/>
      <c r="I40" s="8"/>
      <c r="J40" s="8"/>
      <c r="K40" s="116"/>
      <c r="L40" s="194">
        <v>1</v>
      </c>
      <c r="M40" s="190">
        <v>120</v>
      </c>
      <c r="N40" s="7">
        <f t="shared" si="0"/>
        <v>121</v>
      </c>
    </row>
    <row r="41" spans="2:18" ht="23.25" x14ac:dyDescent="0.5">
      <c r="B41" s="137" t="s">
        <v>9</v>
      </c>
      <c r="C41" s="121"/>
      <c r="D41" s="138">
        <f t="shared" ref="D41:M41" si="3">SUM(D38:D40)</f>
        <v>4300</v>
      </c>
      <c r="E41" s="139">
        <f t="shared" si="3"/>
        <v>60</v>
      </c>
      <c r="F41" s="139">
        <f t="shared" si="3"/>
        <v>340</v>
      </c>
      <c r="G41" s="138">
        <f t="shared" si="3"/>
        <v>85000</v>
      </c>
      <c r="H41" s="138">
        <f t="shared" si="3"/>
        <v>0</v>
      </c>
      <c r="I41" s="138">
        <f t="shared" si="3"/>
        <v>0</v>
      </c>
      <c r="J41" s="138">
        <f t="shared" si="3"/>
        <v>0</v>
      </c>
      <c r="K41" s="138">
        <f t="shared" si="3"/>
        <v>0</v>
      </c>
      <c r="L41" s="138">
        <f t="shared" si="3"/>
        <v>641</v>
      </c>
      <c r="M41" s="138">
        <f t="shared" si="3"/>
        <v>102010</v>
      </c>
      <c r="N41" s="7">
        <f t="shared" si="0"/>
        <v>102651</v>
      </c>
    </row>
    <row r="42" spans="2:18" ht="23.25" x14ac:dyDescent="0.5">
      <c r="B42" s="140" t="s">
        <v>236</v>
      </c>
      <c r="C42" s="121"/>
      <c r="D42" s="36"/>
      <c r="E42" s="141"/>
      <c r="F42" s="141"/>
      <c r="G42" s="36"/>
      <c r="H42" s="141"/>
      <c r="I42" s="141"/>
      <c r="J42" s="141"/>
      <c r="K42" s="156"/>
      <c r="L42" s="156"/>
      <c r="M42" s="8"/>
      <c r="N42" s="7">
        <f t="shared" si="0"/>
        <v>0</v>
      </c>
    </row>
    <row r="43" spans="2:18" ht="23.25" x14ac:dyDescent="0.5">
      <c r="B43" s="133" t="s">
        <v>274</v>
      </c>
      <c r="C43" s="121"/>
      <c r="D43" s="36"/>
      <c r="E43" s="141"/>
      <c r="F43" s="158"/>
      <c r="G43" s="8">
        <v>400000</v>
      </c>
      <c r="H43" s="153"/>
      <c r="I43" s="153"/>
      <c r="J43" s="153"/>
      <c r="K43" s="50"/>
      <c r="L43" s="159">
        <v>11000</v>
      </c>
      <c r="M43" s="8">
        <v>114000</v>
      </c>
      <c r="N43" s="7">
        <f t="shared" si="0"/>
        <v>125000</v>
      </c>
    </row>
    <row r="44" spans="2:18" ht="23.25" x14ac:dyDescent="0.5">
      <c r="B44" s="157" t="s">
        <v>275</v>
      </c>
      <c r="C44" s="121"/>
      <c r="D44" s="36"/>
      <c r="E44" s="141"/>
      <c r="F44" s="158"/>
      <c r="G44" s="8">
        <v>450000</v>
      </c>
      <c r="H44" s="153"/>
      <c r="I44" s="153"/>
      <c r="J44" s="153"/>
      <c r="K44" s="50"/>
      <c r="L44" s="159">
        <v>44932</v>
      </c>
      <c r="M44" s="159">
        <v>252818</v>
      </c>
      <c r="N44" s="7">
        <f t="shared" si="0"/>
        <v>297750</v>
      </c>
    </row>
    <row r="45" spans="2:18" ht="23.25" x14ac:dyDescent="0.5">
      <c r="B45" s="137" t="s">
        <v>9</v>
      </c>
      <c r="C45" s="121"/>
      <c r="D45" s="36"/>
      <c r="E45" s="141"/>
      <c r="F45" s="158"/>
      <c r="G45" s="138">
        <f>SUM(G43:G44)</f>
        <v>850000</v>
      </c>
      <c r="H45" s="138">
        <f t="shared" ref="H45:M45" si="4">SUM(H43:H44)</f>
        <v>0</v>
      </c>
      <c r="I45" s="138">
        <f t="shared" si="4"/>
        <v>0</v>
      </c>
      <c r="J45" s="138">
        <f t="shared" si="4"/>
        <v>0</v>
      </c>
      <c r="K45" s="138">
        <f t="shared" si="4"/>
        <v>0</v>
      </c>
      <c r="L45" s="138">
        <f>SUM(L43:L44)</f>
        <v>55932</v>
      </c>
      <c r="M45" s="138">
        <f t="shared" si="4"/>
        <v>366818</v>
      </c>
      <c r="N45" s="7">
        <f t="shared" si="0"/>
        <v>422750</v>
      </c>
    </row>
    <row r="46" spans="2:18" ht="21" customHeight="1" x14ac:dyDescent="0.5">
      <c r="B46" s="140" t="s">
        <v>141</v>
      </c>
      <c r="C46" s="121"/>
      <c r="D46" s="36"/>
      <c r="E46" s="141"/>
      <c r="F46" s="141"/>
      <c r="G46" s="8"/>
      <c r="H46" s="141"/>
      <c r="I46" s="141"/>
      <c r="J46" s="141"/>
      <c r="K46" s="116"/>
      <c r="L46" s="116"/>
      <c r="M46" s="130"/>
      <c r="N46" s="7">
        <f t="shared" si="0"/>
        <v>0</v>
      </c>
    </row>
    <row r="47" spans="2:18" ht="23.25" x14ac:dyDescent="0.5">
      <c r="B47" s="20" t="s">
        <v>127</v>
      </c>
      <c r="C47" s="21">
        <v>1005</v>
      </c>
      <c r="D47" s="75">
        <v>200000</v>
      </c>
      <c r="E47" s="136">
        <v>26989.05</v>
      </c>
      <c r="F47" s="136">
        <v>4668.6099999999997</v>
      </c>
      <c r="G47" s="75">
        <v>1846640</v>
      </c>
      <c r="H47" s="136"/>
      <c r="I47" s="136"/>
      <c r="J47" s="136"/>
      <c r="K47" s="120"/>
      <c r="L47" s="8">
        <v>117736.25</v>
      </c>
      <c r="M47" s="8">
        <v>1724495.98</v>
      </c>
      <c r="N47" s="7">
        <f t="shared" si="0"/>
        <v>1842232.23</v>
      </c>
    </row>
    <row r="48" spans="2:18" ht="23.25" x14ac:dyDescent="0.5">
      <c r="B48" s="20" t="s">
        <v>128</v>
      </c>
      <c r="C48" s="21">
        <v>1006</v>
      </c>
      <c r="D48" s="75">
        <v>900000</v>
      </c>
      <c r="E48" s="136">
        <v>71581.740000000005</v>
      </c>
      <c r="F48" s="136">
        <v>15002.28</v>
      </c>
      <c r="G48" s="75">
        <v>3346640</v>
      </c>
      <c r="H48" s="136"/>
      <c r="I48" s="136"/>
      <c r="J48" s="136"/>
      <c r="K48" s="120"/>
      <c r="L48" s="8">
        <v>176704.76</v>
      </c>
      <c r="M48" s="8">
        <v>2345656.35</v>
      </c>
      <c r="N48" s="7">
        <f t="shared" si="0"/>
        <v>2522361.1100000003</v>
      </c>
    </row>
    <row r="49" spans="1:14" ht="23.25" x14ac:dyDescent="0.5">
      <c r="B49" s="20" t="s">
        <v>129</v>
      </c>
      <c r="C49" s="21">
        <v>1013</v>
      </c>
      <c r="D49" s="75">
        <v>300000</v>
      </c>
      <c r="E49" s="136"/>
      <c r="F49" s="136"/>
      <c r="G49" s="75">
        <v>2346640</v>
      </c>
      <c r="H49" s="136"/>
      <c r="I49" s="136"/>
      <c r="J49" s="136"/>
      <c r="K49" s="116"/>
      <c r="L49" s="8">
        <v>62989</v>
      </c>
      <c r="M49" s="8">
        <v>1265600</v>
      </c>
      <c r="N49" s="7">
        <f t="shared" si="0"/>
        <v>1328589</v>
      </c>
    </row>
    <row r="50" spans="1:14" ht="23.25" x14ac:dyDescent="0.5">
      <c r="B50" s="20" t="s">
        <v>130</v>
      </c>
      <c r="C50" s="21"/>
      <c r="D50" s="129">
        <v>15000</v>
      </c>
      <c r="E50" s="136">
        <v>5281.16</v>
      </c>
      <c r="F50" s="136"/>
      <c r="G50" s="129">
        <v>446640</v>
      </c>
      <c r="H50" s="136"/>
      <c r="I50" s="136"/>
      <c r="J50" s="136"/>
      <c r="K50" s="120"/>
      <c r="L50" s="8"/>
      <c r="M50" s="8">
        <v>136053.12</v>
      </c>
      <c r="N50" s="7">
        <f t="shared" si="0"/>
        <v>136053.12</v>
      </c>
    </row>
    <row r="51" spans="1:14" s="2" customFormat="1" ht="23.25" x14ac:dyDescent="0.5">
      <c r="A51" s="51"/>
      <c r="B51" s="27"/>
      <c r="C51" s="28" t="s">
        <v>282</v>
      </c>
      <c r="D51" s="152"/>
      <c r="E51" s="152"/>
      <c r="F51" s="152"/>
      <c r="G51" s="152"/>
      <c r="H51" s="152"/>
      <c r="I51" s="152"/>
      <c r="J51" s="152"/>
      <c r="K51" s="51"/>
      <c r="L51" s="50"/>
      <c r="M51" s="50"/>
      <c r="N51" s="236"/>
    </row>
    <row r="52" spans="1:14" s="2" customFormat="1" ht="23.25" x14ac:dyDescent="0.5">
      <c r="A52" s="51"/>
      <c r="B52" s="27"/>
      <c r="C52" s="213"/>
      <c r="D52" s="152"/>
      <c r="E52" s="152"/>
      <c r="F52" s="152"/>
      <c r="G52" s="152"/>
      <c r="H52" s="152"/>
      <c r="I52" s="152"/>
      <c r="J52" s="152"/>
      <c r="K52" s="51"/>
      <c r="L52" s="50"/>
      <c r="M52" s="50"/>
      <c r="N52" s="236"/>
    </row>
    <row r="53" spans="1:14" ht="23.25" x14ac:dyDescent="0.5">
      <c r="B53" s="20" t="s">
        <v>253</v>
      </c>
      <c r="C53" s="21"/>
      <c r="D53" s="129">
        <v>4000</v>
      </c>
      <c r="E53" s="136"/>
      <c r="F53" s="136"/>
      <c r="G53" s="129">
        <v>466640</v>
      </c>
      <c r="H53" s="136"/>
      <c r="I53" s="136"/>
      <c r="J53" s="136"/>
      <c r="K53" s="116"/>
      <c r="L53" s="8">
        <v>23021.99</v>
      </c>
      <c r="M53" s="8">
        <v>66697.14</v>
      </c>
      <c r="N53" s="7">
        <f>L53+M53</f>
        <v>89719.13</v>
      </c>
    </row>
    <row r="54" spans="1:14" ht="23.25" x14ac:dyDescent="0.5">
      <c r="B54" s="20" t="s">
        <v>254</v>
      </c>
      <c r="C54" s="21">
        <v>1002</v>
      </c>
      <c r="D54" s="122">
        <v>10765187</v>
      </c>
      <c r="E54" s="136">
        <v>58088.160000000003</v>
      </c>
      <c r="F54" s="136">
        <v>1604468.46</v>
      </c>
      <c r="G54" s="122">
        <v>3046640</v>
      </c>
      <c r="H54" s="136"/>
      <c r="I54" s="136"/>
      <c r="J54" s="136"/>
      <c r="K54" s="120"/>
      <c r="L54" s="8">
        <v>653726.23</v>
      </c>
      <c r="M54" s="8">
        <v>3777190.73</v>
      </c>
      <c r="N54" s="7">
        <f t="shared" si="0"/>
        <v>4430916.96</v>
      </c>
    </row>
    <row r="55" spans="1:14" ht="23.25" x14ac:dyDescent="0.5">
      <c r="B55" s="20" t="s">
        <v>255</v>
      </c>
      <c r="C55" s="21"/>
      <c r="D55" s="122"/>
      <c r="E55" s="136"/>
      <c r="F55" s="136"/>
      <c r="G55" s="122">
        <v>5746640</v>
      </c>
      <c r="H55" s="136"/>
      <c r="I55" s="136"/>
      <c r="J55" s="136"/>
      <c r="K55" s="120"/>
      <c r="L55" s="8">
        <v>893186</v>
      </c>
      <c r="M55" s="8">
        <v>8400625.5700000003</v>
      </c>
      <c r="N55" s="7">
        <f t="shared" si="0"/>
        <v>9293811.5700000003</v>
      </c>
    </row>
    <row r="56" spans="1:14" ht="23.25" x14ac:dyDescent="0.5">
      <c r="B56" s="20" t="s">
        <v>256</v>
      </c>
      <c r="C56" s="21">
        <v>1004</v>
      </c>
      <c r="D56" s="142">
        <v>20000</v>
      </c>
      <c r="E56" s="136">
        <v>2086.09</v>
      </c>
      <c r="F56" s="136">
        <v>2268.23</v>
      </c>
      <c r="G56" s="142">
        <v>2346640</v>
      </c>
      <c r="H56" s="136"/>
      <c r="I56" s="136"/>
      <c r="J56" s="136"/>
      <c r="K56" s="120"/>
      <c r="L56" s="8">
        <v>38756.21</v>
      </c>
      <c r="M56" s="8">
        <v>181710.46</v>
      </c>
      <c r="N56" s="7">
        <f t="shared" si="0"/>
        <v>220466.66999999998</v>
      </c>
    </row>
    <row r="57" spans="1:14" ht="23.25" x14ac:dyDescent="0.5">
      <c r="B57" s="110" t="s">
        <v>9</v>
      </c>
      <c r="C57" s="22"/>
      <c r="D57" s="124">
        <f>SUM(D47:D56)</f>
        <v>12204187</v>
      </c>
      <c r="E57" s="139">
        <f>SUM(E47:E56)</f>
        <v>164026.20000000001</v>
      </c>
      <c r="F57" s="139">
        <f>SUM(F47:F56)</f>
        <v>1626407.5799999998</v>
      </c>
      <c r="G57" s="124">
        <f t="shared" ref="G57:M57" si="5">G47+G48+G49+G50+G53+G54+G55+G56</f>
        <v>19593120</v>
      </c>
      <c r="H57" s="124">
        <f t="shared" si="5"/>
        <v>0</v>
      </c>
      <c r="I57" s="124">
        <f t="shared" si="5"/>
        <v>0</v>
      </c>
      <c r="J57" s="124">
        <f t="shared" si="5"/>
        <v>0</v>
      </c>
      <c r="K57" s="124">
        <f t="shared" si="5"/>
        <v>0</v>
      </c>
      <c r="L57" s="124">
        <f t="shared" si="5"/>
        <v>1966120.44</v>
      </c>
      <c r="M57" s="126">
        <f t="shared" si="5"/>
        <v>17898029.350000001</v>
      </c>
      <c r="N57" s="7">
        <f t="shared" si="0"/>
        <v>19864149.790000003</v>
      </c>
    </row>
    <row r="58" spans="1:14" ht="23.25" x14ac:dyDescent="0.5">
      <c r="B58" s="132" t="s">
        <v>16</v>
      </c>
      <c r="C58" s="154">
        <v>2000</v>
      </c>
      <c r="D58" s="9"/>
      <c r="E58" s="20"/>
      <c r="F58" s="20"/>
      <c r="G58" s="9"/>
      <c r="H58" s="20"/>
      <c r="I58" s="20"/>
      <c r="J58" s="20"/>
      <c r="K58" s="116"/>
      <c r="L58" s="116"/>
      <c r="M58" s="130"/>
      <c r="N58" s="7">
        <f t="shared" si="0"/>
        <v>0</v>
      </c>
    </row>
    <row r="59" spans="1:14" ht="24" thickBot="1" x14ac:dyDescent="0.55000000000000004">
      <c r="B59" s="133" t="s">
        <v>17</v>
      </c>
      <c r="C59" s="155">
        <v>2001</v>
      </c>
      <c r="D59" s="143">
        <v>17123013</v>
      </c>
      <c r="E59" s="119">
        <v>5504784.4000000004</v>
      </c>
      <c r="F59" s="119"/>
      <c r="G59" s="143">
        <v>14088880</v>
      </c>
      <c r="H59" s="119"/>
      <c r="I59" s="119"/>
      <c r="J59" s="119"/>
      <c r="K59" s="144"/>
      <c r="L59" s="144"/>
      <c r="M59" s="143">
        <v>12771854</v>
      </c>
      <c r="N59" s="7">
        <f t="shared" si="0"/>
        <v>12771854</v>
      </c>
    </row>
    <row r="60" spans="1:14" ht="24.75" thickTop="1" thickBot="1" x14ac:dyDescent="0.55000000000000004">
      <c r="B60" s="148" t="s">
        <v>9</v>
      </c>
      <c r="C60" s="191"/>
      <c r="D60" s="192">
        <f>SUM(D59)</f>
        <v>17123013</v>
      </c>
      <c r="E60" s="135">
        <f>SUM(E59)</f>
        <v>5504784.4000000004</v>
      </c>
      <c r="F60" s="135">
        <f>SUM(F59)</f>
        <v>0</v>
      </c>
      <c r="G60" s="192">
        <f>SUM(G59)</f>
        <v>14088880</v>
      </c>
      <c r="H60" s="192">
        <f t="shared" ref="H60:M60" si="6">SUM(H59)</f>
        <v>0</v>
      </c>
      <c r="I60" s="192">
        <f t="shared" si="6"/>
        <v>0</v>
      </c>
      <c r="J60" s="192">
        <f t="shared" si="6"/>
        <v>0</v>
      </c>
      <c r="K60" s="192">
        <f t="shared" si="6"/>
        <v>0</v>
      </c>
      <c r="L60" s="192">
        <f t="shared" si="6"/>
        <v>0</v>
      </c>
      <c r="M60" s="192">
        <f t="shared" si="6"/>
        <v>12771854</v>
      </c>
      <c r="N60" s="7">
        <f t="shared" si="0"/>
        <v>12771854</v>
      </c>
    </row>
    <row r="61" spans="1:14" ht="24.75" thickTop="1" thickBot="1" x14ac:dyDescent="0.55000000000000004">
      <c r="B61" s="160" t="s">
        <v>228</v>
      </c>
      <c r="C61" s="145"/>
      <c r="D61" s="146">
        <f>D12+D31+D36+D41+D57+D60</f>
        <v>30180100</v>
      </c>
      <c r="E61" s="147">
        <f>E12+E31+E36+E41+E57+E60</f>
        <v>5681585.6000000006</v>
      </c>
      <c r="F61" s="147">
        <f>F12+F31+F36+F41+F57+F60</f>
        <v>1641424.68</v>
      </c>
      <c r="G61" s="146">
        <f t="shared" ref="G61:M61" si="7">G12+G31+G36+G41+G57+G60+G45</f>
        <v>35982000</v>
      </c>
      <c r="H61" s="146">
        <f t="shared" si="7"/>
        <v>0</v>
      </c>
      <c r="I61" s="146">
        <f t="shared" si="7"/>
        <v>0</v>
      </c>
      <c r="J61" s="146">
        <f t="shared" si="7"/>
        <v>0</v>
      </c>
      <c r="K61" s="146">
        <f t="shared" si="7"/>
        <v>0</v>
      </c>
      <c r="L61" s="146">
        <f t="shared" si="7"/>
        <v>2118949.41</v>
      </c>
      <c r="M61" s="146">
        <f t="shared" si="7"/>
        <v>32753112.720000003</v>
      </c>
      <c r="N61" s="7">
        <f t="shared" si="0"/>
        <v>34872062.130000003</v>
      </c>
    </row>
    <row r="62" spans="1:14" ht="24.75" thickTop="1" thickBot="1" x14ac:dyDescent="0.55000000000000004">
      <c r="B62" s="148" t="s">
        <v>18</v>
      </c>
      <c r="C62" s="149"/>
      <c r="D62" s="146">
        <f t="shared" ref="D62:M62" si="8">D5+D61</f>
        <v>30180100</v>
      </c>
      <c r="E62" s="147">
        <f t="shared" si="8"/>
        <v>5681585.6000000006</v>
      </c>
      <c r="F62" s="147">
        <f t="shared" si="8"/>
        <v>7472815.2800000003</v>
      </c>
      <c r="G62" s="150">
        <f t="shared" si="8"/>
        <v>35982000</v>
      </c>
      <c r="H62" s="150">
        <f t="shared" si="8"/>
        <v>0</v>
      </c>
      <c r="I62" s="150">
        <f t="shared" si="8"/>
        <v>7473288.2800000003</v>
      </c>
      <c r="J62" s="150">
        <f t="shared" si="8"/>
        <v>7984558.7199999997</v>
      </c>
      <c r="K62" s="150">
        <f t="shared" si="8"/>
        <v>16310399.74</v>
      </c>
      <c r="L62" s="150">
        <f t="shared" si="8"/>
        <v>2118949.41</v>
      </c>
      <c r="M62" s="150">
        <f t="shared" si="8"/>
        <v>32753112.720000003</v>
      </c>
      <c r="N62" s="7">
        <f t="shared" si="0"/>
        <v>34872062.130000003</v>
      </c>
    </row>
    <row r="63" spans="1:14" ht="22.5" thickTop="1" x14ac:dyDescent="0.5"/>
    <row r="64" spans="1:14" x14ac:dyDescent="0.5">
      <c r="M64" s="151"/>
    </row>
    <row r="65" spans="13:13" x14ac:dyDescent="0.5">
      <c r="M65" s="151"/>
    </row>
    <row r="67" spans="13:13" x14ac:dyDescent="0.5">
      <c r="M67" s="151"/>
    </row>
    <row r="69" spans="13:13" x14ac:dyDescent="0.5">
      <c r="M69" s="151"/>
    </row>
  </sheetData>
  <mergeCells count="3">
    <mergeCell ref="A1:M1"/>
    <mergeCell ref="A3:M3"/>
    <mergeCell ref="A2:M2"/>
  </mergeCells>
  <phoneticPr fontId="0" type="noConversion"/>
  <pageMargins left="0.55118110236220474" right="0.55118110236220474" top="0.19685039370078741" bottom="0.19685039370078741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view="pageBreakPreview" topLeftCell="A248" zoomScaleSheetLayoutView="100" workbookViewId="0">
      <selection activeCell="C152" sqref="C152"/>
    </sheetView>
  </sheetViews>
  <sheetFormatPr defaultRowHeight="21.75" x14ac:dyDescent="0.5"/>
  <cols>
    <col min="1" max="1" width="35" style="10" customWidth="1"/>
    <col min="2" max="2" width="14.28515625" style="10" customWidth="1"/>
    <col min="3" max="3" width="15.42578125" style="10" customWidth="1"/>
    <col min="4" max="4" width="15.5703125" style="10" customWidth="1"/>
    <col min="5" max="5" width="15.28515625" style="10" customWidth="1"/>
    <col min="6" max="6" width="17.7109375" customWidth="1"/>
    <col min="8" max="8" width="10" bestFit="1" customWidth="1"/>
  </cols>
  <sheetData>
    <row r="1" spans="1:8" ht="23.25" x14ac:dyDescent="0.5">
      <c r="A1" s="249" t="s">
        <v>187</v>
      </c>
      <c r="B1" s="249"/>
      <c r="C1" s="249"/>
      <c r="D1" s="249"/>
      <c r="E1" s="249"/>
    </row>
    <row r="2" spans="1:8" ht="23.25" x14ac:dyDescent="0.5">
      <c r="A2" s="249" t="s">
        <v>261</v>
      </c>
      <c r="B2" s="249"/>
      <c r="C2" s="249"/>
      <c r="D2" s="249"/>
      <c r="E2" s="249"/>
    </row>
    <row r="3" spans="1:8" x14ac:dyDescent="0.5">
      <c r="A3" s="248" t="s">
        <v>288</v>
      </c>
      <c r="B3" s="248"/>
      <c r="C3" s="248"/>
      <c r="D3" s="248"/>
      <c r="E3" s="248"/>
    </row>
    <row r="4" spans="1:8" ht="23.25" x14ac:dyDescent="0.5">
      <c r="A4" s="215" t="s">
        <v>39</v>
      </c>
      <c r="B4" s="216" t="s">
        <v>20</v>
      </c>
      <c r="C4" s="217" t="s">
        <v>21</v>
      </c>
      <c r="D4" s="217" t="s">
        <v>22</v>
      </c>
      <c r="E4" s="218" t="s">
        <v>23</v>
      </c>
    </row>
    <row r="5" spans="1:8" ht="23.25" x14ac:dyDescent="0.5">
      <c r="A5" s="219" t="s">
        <v>182</v>
      </c>
      <c r="B5" s="220">
        <v>26911.53</v>
      </c>
      <c r="C5" s="221">
        <v>134779.6</v>
      </c>
      <c r="D5" s="222">
        <v>138265.85</v>
      </c>
      <c r="E5" s="223">
        <f>C5-D5+B5</f>
        <v>23425.279999999999</v>
      </c>
    </row>
    <row r="6" spans="1:8" ht="23.25" x14ac:dyDescent="0.5">
      <c r="A6" s="219" t="s">
        <v>183</v>
      </c>
      <c r="B6" s="224">
        <v>131494.69</v>
      </c>
      <c r="C6" s="225">
        <v>670.01</v>
      </c>
      <c r="D6" s="226"/>
      <c r="E6" s="119">
        <f t="shared" ref="E6:E17" si="0">B6+C6-D6</f>
        <v>132164.70000000001</v>
      </c>
    </row>
    <row r="7" spans="1:8" ht="23.25" x14ac:dyDescent="0.5">
      <c r="A7" s="219" t="s">
        <v>186</v>
      </c>
      <c r="B7" s="224">
        <v>712965</v>
      </c>
      <c r="C7" s="225">
        <v>218311</v>
      </c>
      <c r="D7" s="226">
        <v>393826</v>
      </c>
      <c r="E7" s="119">
        <f t="shared" si="0"/>
        <v>537450</v>
      </c>
    </row>
    <row r="8" spans="1:8" ht="23.25" x14ac:dyDescent="0.5">
      <c r="A8" s="219" t="s">
        <v>184</v>
      </c>
      <c r="B8" s="224">
        <v>21352.3</v>
      </c>
      <c r="C8" s="225">
        <v>11558.9</v>
      </c>
      <c r="D8" s="226">
        <v>5574.9</v>
      </c>
      <c r="E8" s="119">
        <f t="shared" si="0"/>
        <v>27336.299999999996</v>
      </c>
    </row>
    <row r="9" spans="1:8" ht="24" x14ac:dyDescent="0.55000000000000004">
      <c r="A9" s="219" t="s">
        <v>185</v>
      </c>
      <c r="B9" s="224">
        <v>175577.18</v>
      </c>
      <c r="C9" s="225">
        <v>988.16</v>
      </c>
      <c r="D9" s="226"/>
      <c r="E9" s="119">
        <f t="shared" si="0"/>
        <v>176565.34</v>
      </c>
      <c r="F9" s="193"/>
      <c r="H9" s="7"/>
    </row>
    <row r="10" spans="1:8" ht="24" x14ac:dyDescent="0.55000000000000004">
      <c r="A10" s="219" t="s">
        <v>367</v>
      </c>
      <c r="B10" s="224"/>
      <c r="C10" s="225">
        <v>91201.5</v>
      </c>
      <c r="D10" s="226">
        <v>91201.5</v>
      </c>
      <c r="E10" s="119">
        <f t="shared" si="0"/>
        <v>0</v>
      </c>
      <c r="F10" s="193"/>
      <c r="H10" s="7"/>
    </row>
    <row r="11" spans="1:8" ht="24" x14ac:dyDescent="0.55000000000000004">
      <c r="A11" s="219" t="s">
        <v>368</v>
      </c>
      <c r="B11" s="224"/>
      <c r="C11" s="225">
        <v>1285800</v>
      </c>
      <c r="D11" s="226">
        <v>1285800</v>
      </c>
      <c r="E11" s="119">
        <f t="shared" si="0"/>
        <v>0</v>
      </c>
      <c r="F11" s="193"/>
      <c r="H11" s="7"/>
    </row>
    <row r="12" spans="1:8" ht="24" x14ac:dyDescent="0.55000000000000004">
      <c r="A12" s="219" t="s">
        <v>369</v>
      </c>
      <c r="B12" s="224"/>
      <c r="C12" s="225">
        <v>773257</v>
      </c>
      <c r="D12" s="226">
        <v>773257</v>
      </c>
      <c r="E12" s="119">
        <f t="shared" si="0"/>
        <v>0</v>
      </c>
      <c r="F12" s="193"/>
      <c r="H12" s="7"/>
    </row>
    <row r="13" spans="1:8" ht="24" x14ac:dyDescent="0.55000000000000004">
      <c r="A13" s="219" t="s">
        <v>418</v>
      </c>
      <c r="B13" s="224"/>
      <c r="C13" s="225">
        <v>39981</v>
      </c>
      <c r="D13" s="226">
        <v>39981</v>
      </c>
      <c r="E13" s="119">
        <f t="shared" si="0"/>
        <v>0</v>
      </c>
      <c r="F13" s="193"/>
      <c r="H13" s="7"/>
    </row>
    <row r="14" spans="1:8" ht="24" x14ac:dyDescent="0.55000000000000004">
      <c r="A14" s="219" t="s">
        <v>419</v>
      </c>
      <c r="B14" s="224"/>
      <c r="C14" s="225">
        <v>500</v>
      </c>
      <c r="D14" s="226">
        <v>500</v>
      </c>
      <c r="E14" s="119">
        <f t="shared" si="0"/>
        <v>0</v>
      </c>
      <c r="F14" s="193"/>
      <c r="H14" s="7"/>
    </row>
    <row r="15" spans="1:8" ht="24" x14ac:dyDescent="0.55000000000000004">
      <c r="A15" s="219" t="s">
        <v>403</v>
      </c>
      <c r="B15" s="224"/>
      <c r="C15" s="225">
        <v>127439</v>
      </c>
      <c r="D15" s="226">
        <v>127439</v>
      </c>
      <c r="E15" s="119">
        <f t="shared" si="0"/>
        <v>0</v>
      </c>
      <c r="F15" s="193"/>
      <c r="H15" s="7"/>
    </row>
    <row r="16" spans="1:8" ht="24" x14ac:dyDescent="0.55000000000000004">
      <c r="A16" s="219" t="s">
        <v>407</v>
      </c>
      <c r="B16" s="224"/>
      <c r="C16" s="225">
        <v>212833.06</v>
      </c>
      <c r="D16" s="226">
        <v>212783.06</v>
      </c>
      <c r="E16" s="119">
        <f t="shared" si="0"/>
        <v>50</v>
      </c>
      <c r="F16" s="193"/>
      <c r="H16" s="7"/>
    </row>
    <row r="17" spans="1:8" ht="24" x14ac:dyDescent="0.55000000000000004">
      <c r="A17" s="219" t="s">
        <v>252</v>
      </c>
      <c r="B17" s="224">
        <v>215196.58</v>
      </c>
      <c r="C17" s="225"/>
      <c r="D17" s="226">
        <v>215196.58</v>
      </c>
      <c r="E17" s="240">
        <f t="shared" si="0"/>
        <v>0</v>
      </c>
      <c r="F17" s="193"/>
      <c r="H17" s="7"/>
    </row>
    <row r="18" spans="1:8" ht="24" thickBot="1" x14ac:dyDescent="0.55000000000000004">
      <c r="A18" s="202" t="s">
        <v>9</v>
      </c>
      <c r="B18" s="203">
        <f>SUM(B5:B17)</f>
        <v>1283497.28</v>
      </c>
      <c r="C18" s="227">
        <f>SUM(C5:C17)</f>
        <v>2897319.23</v>
      </c>
      <c r="D18" s="227">
        <f>SUM(D5:D17)</f>
        <v>3283824.89</v>
      </c>
      <c r="E18" s="228">
        <f>SUM(E5:E17)</f>
        <v>896991.62</v>
      </c>
      <c r="H18" s="7"/>
    </row>
    <row r="19" spans="1:8" ht="24" thickTop="1" x14ac:dyDescent="0.5">
      <c r="A19" s="229"/>
      <c r="B19" s="230"/>
      <c r="C19" s="230"/>
      <c r="D19" s="230"/>
      <c r="E19" s="230"/>
    </row>
    <row r="20" spans="1:8" ht="23.25" x14ac:dyDescent="0.5">
      <c r="A20" s="249" t="s">
        <v>187</v>
      </c>
      <c r="B20" s="249"/>
      <c r="C20" s="249"/>
      <c r="D20" s="249"/>
      <c r="E20" s="249"/>
    </row>
    <row r="21" spans="1:8" ht="23.25" x14ac:dyDescent="0.5">
      <c r="A21" s="249" t="s">
        <v>261</v>
      </c>
      <c r="B21" s="249"/>
      <c r="C21" s="249"/>
      <c r="D21" s="249"/>
      <c r="E21" s="249"/>
    </row>
    <row r="22" spans="1:8" x14ac:dyDescent="0.5">
      <c r="A22" s="248" t="s">
        <v>289</v>
      </c>
      <c r="B22" s="248"/>
      <c r="C22" s="248"/>
      <c r="D22" s="248"/>
      <c r="E22" s="248"/>
    </row>
    <row r="23" spans="1:8" x14ac:dyDescent="0.5">
      <c r="A23" s="231"/>
      <c r="B23" s="231"/>
      <c r="C23" s="231"/>
      <c r="D23" s="231"/>
      <c r="E23" s="231"/>
    </row>
    <row r="24" spans="1:8" ht="23.25" x14ac:dyDescent="0.5">
      <c r="A24" s="215" t="s">
        <v>39</v>
      </c>
      <c r="B24" s="216" t="s">
        <v>20</v>
      </c>
      <c r="C24" s="217" t="s">
        <v>21</v>
      </c>
      <c r="D24" s="232" t="s">
        <v>22</v>
      </c>
      <c r="E24" s="215" t="s">
        <v>23</v>
      </c>
    </row>
    <row r="25" spans="1:8" s="10" customFormat="1" ht="21" x14ac:dyDescent="0.45">
      <c r="A25" s="205" t="s">
        <v>396</v>
      </c>
      <c r="B25" s="206"/>
      <c r="C25" s="207">
        <v>12282400</v>
      </c>
      <c r="D25" s="208">
        <v>12282400</v>
      </c>
      <c r="E25" s="209">
        <f>B25+C25-D25</f>
        <v>0</v>
      </c>
    </row>
    <row r="26" spans="1:8" s="10" customFormat="1" ht="21" x14ac:dyDescent="0.45">
      <c r="A26" s="205" t="s">
        <v>397</v>
      </c>
      <c r="B26" s="206"/>
      <c r="C26" s="207">
        <v>1967800</v>
      </c>
      <c r="D26" s="208">
        <v>1967800</v>
      </c>
      <c r="E26" s="209">
        <f t="shared" ref="E26:E33" si="1">B26+C26-D26</f>
        <v>0</v>
      </c>
    </row>
    <row r="27" spans="1:8" s="10" customFormat="1" ht="21" x14ac:dyDescent="0.45">
      <c r="A27" s="205" t="s">
        <v>455</v>
      </c>
      <c r="B27" s="206"/>
      <c r="C27" s="207">
        <v>260000</v>
      </c>
      <c r="D27" s="208">
        <v>260000</v>
      </c>
      <c r="E27" s="209">
        <f t="shared" si="1"/>
        <v>0</v>
      </c>
    </row>
    <row r="28" spans="1:8" s="10" customFormat="1" ht="21" x14ac:dyDescent="0.45">
      <c r="A28" s="205" t="s">
        <v>456</v>
      </c>
      <c r="B28" s="206"/>
      <c r="C28" s="207">
        <v>38500</v>
      </c>
      <c r="D28" s="208">
        <v>38500</v>
      </c>
      <c r="E28" s="209">
        <f t="shared" si="1"/>
        <v>0</v>
      </c>
    </row>
    <row r="29" spans="1:8" s="10" customFormat="1" ht="21" x14ac:dyDescent="0.45">
      <c r="A29" s="205" t="s">
        <v>432</v>
      </c>
      <c r="B29" s="206"/>
      <c r="C29" s="207">
        <v>1981688.66</v>
      </c>
      <c r="D29" s="208">
        <v>1981688.66</v>
      </c>
      <c r="E29" s="209">
        <f t="shared" si="1"/>
        <v>0</v>
      </c>
    </row>
    <row r="30" spans="1:8" s="10" customFormat="1" ht="21" x14ac:dyDescent="0.45">
      <c r="A30" s="205" t="s">
        <v>415</v>
      </c>
      <c r="B30" s="206"/>
      <c r="C30" s="207">
        <v>1548000</v>
      </c>
      <c r="D30" s="208">
        <v>1548000</v>
      </c>
      <c r="E30" s="209">
        <f t="shared" si="1"/>
        <v>0</v>
      </c>
    </row>
    <row r="31" spans="1:8" s="10" customFormat="1" ht="21" x14ac:dyDescent="0.45">
      <c r="A31" s="205" t="s">
        <v>408</v>
      </c>
      <c r="B31" s="206"/>
      <c r="C31" s="207">
        <v>3371</v>
      </c>
      <c r="D31" s="208">
        <v>3371</v>
      </c>
      <c r="E31" s="209">
        <f t="shared" si="1"/>
        <v>0</v>
      </c>
    </row>
    <row r="32" spans="1:8" s="10" customFormat="1" ht="21" x14ac:dyDescent="0.45">
      <c r="A32" s="205" t="s">
        <v>416</v>
      </c>
      <c r="B32" s="206"/>
      <c r="C32" s="207">
        <v>1770780</v>
      </c>
      <c r="D32" s="208">
        <v>1770780</v>
      </c>
      <c r="E32" s="209">
        <f t="shared" si="1"/>
        <v>0</v>
      </c>
    </row>
    <row r="33" spans="1:6" s="10" customFormat="1" ht="21" x14ac:dyDescent="0.45">
      <c r="A33" s="205" t="s">
        <v>417</v>
      </c>
      <c r="B33" s="206"/>
      <c r="C33" s="207">
        <v>49590</v>
      </c>
      <c r="D33" s="208">
        <v>49590</v>
      </c>
      <c r="E33" s="243">
        <f t="shared" si="1"/>
        <v>0</v>
      </c>
    </row>
    <row r="34" spans="1:6" ht="24" thickBot="1" x14ac:dyDescent="0.55000000000000004">
      <c r="A34" s="202" t="s">
        <v>9</v>
      </c>
      <c r="B34" s="203">
        <f>SUM(B25:B33)</f>
        <v>0</v>
      </c>
      <c r="C34" s="203">
        <f>SUM(C25:C33)</f>
        <v>19902129.66</v>
      </c>
      <c r="D34" s="203">
        <f>SUM(D25:D33)</f>
        <v>19902129.66</v>
      </c>
      <c r="E34" s="214">
        <f>SUM(E25:E33)</f>
        <v>0</v>
      </c>
      <c r="F34" s="6"/>
    </row>
    <row r="35" spans="1:6" ht="29.25" customHeight="1" thickTop="1" x14ac:dyDescent="0.5">
      <c r="A35" s="229"/>
      <c r="B35" s="230"/>
      <c r="C35" s="230"/>
      <c r="D35" s="230"/>
      <c r="E35" s="230"/>
      <c r="F35" s="6"/>
    </row>
    <row r="36" spans="1:6" ht="29.25" customHeight="1" x14ac:dyDescent="0.5">
      <c r="A36" s="229"/>
      <c r="B36" s="230"/>
      <c r="C36" s="230"/>
      <c r="D36" s="230"/>
      <c r="E36" s="230"/>
      <c r="F36" s="6"/>
    </row>
    <row r="37" spans="1:6" ht="29.25" customHeight="1" x14ac:dyDescent="0.5">
      <c r="A37" s="229"/>
      <c r="B37" s="230"/>
      <c r="C37" s="230"/>
      <c r="D37" s="230"/>
      <c r="E37" s="230"/>
      <c r="F37" s="6"/>
    </row>
    <row r="38" spans="1:6" ht="21.95" customHeight="1" x14ac:dyDescent="0.5">
      <c r="A38" s="249" t="s">
        <v>187</v>
      </c>
      <c r="B38" s="249"/>
      <c r="C38" s="249"/>
      <c r="D38" s="249"/>
      <c r="E38" s="249"/>
    </row>
    <row r="39" spans="1:6" ht="21.95" customHeight="1" x14ac:dyDescent="0.5">
      <c r="A39" s="249" t="s">
        <v>261</v>
      </c>
      <c r="B39" s="249"/>
      <c r="C39" s="249"/>
      <c r="D39" s="249"/>
      <c r="E39" s="249"/>
    </row>
    <row r="40" spans="1:6" ht="21.95" customHeight="1" x14ac:dyDescent="0.5">
      <c r="A40" s="248" t="s">
        <v>292</v>
      </c>
      <c r="B40" s="248"/>
      <c r="C40" s="248"/>
      <c r="D40" s="248"/>
      <c r="E40" s="248"/>
    </row>
    <row r="41" spans="1:6" ht="21.95" customHeight="1" x14ac:dyDescent="0.5">
      <c r="A41" s="215" t="s">
        <v>39</v>
      </c>
      <c r="B41" s="233" t="s">
        <v>20</v>
      </c>
      <c r="C41" s="234" t="s">
        <v>21</v>
      </c>
      <c r="D41" s="235" t="s">
        <v>22</v>
      </c>
      <c r="E41" s="215" t="s">
        <v>23</v>
      </c>
    </row>
    <row r="42" spans="1:6" ht="21.95" customHeight="1" x14ac:dyDescent="0.5">
      <c r="A42" s="195" t="s">
        <v>242</v>
      </c>
      <c r="B42" s="196">
        <v>353210</v>
      </c>
      <c r="C42" s="196"/>
      <c r="D42" s="201">
        <v>353210</v>
      </c>
      <c r="E42" s="196">
        <f>B42+C42-D42</f>
        <v>0</v>
      </c>
    </row>
    <row r="43" spans="1:6" ht="21.95" customHeight="1" x14ac:dyDescent="0.5">
      <c r="A43" s="195" t="s">
        <v>243</v>
      </c>
      <c r="B43" s="196">
        <v>265780</v>
      </c>
      <c r="C43" s="196"/>
      <c r="D43" s="201">
        <v>265780</v>
      </c>
      <c r="E43" s="196">
        <f t="shared" ref="E43:E54" si="2">B43+C43-D43</f>
        <v>0</v>
      </c>
    </row>
    <row r="44" spans="1:6" ht="21.95" customHeight="1" x14ac:dyDescent="0.55000000000000004">
      <c r="A44" s="195" t="s">
        <v>244</v>
      </c>
      <c r="B44" s="196">
        <v>879040</v>
      </c>
      <c r="C44" s="196"/>
      <c r="D44" s="201">
        <v>879040</v>
      </c>
      <c r="E44" s="196">
        <f t="shared" si="2"/>
        <v>0</v>
      </c>
      <c r="F44" s="193"/>
    </row>
    <row r="45" spans="1:6" ht="21.95" customHeight="1" x14ac:dyDescent="0.5">
      <c r="A45" s="195" t="s">
        <v>245</v>
      </c>
      <c r="B45" s="196">
        <v>656070</v>
      </c>
      <c r="C45" s="196"/>
      <c r="D45" s="201">
        <v>656070</v>
      </c>
      <c r="E45" s="196">
        <f t="shared" si="2"/>
        <v>0</v>
      </c>
      <c r="F45" s="5"/>
    </row>
    <row r="46" spans="1:6" ht="21.95" customHeight="1" x14ac:dyDescent="0.5">
      <c r="A46" s="195" t="s">
        <v>451</v>
      </c>
      <c r="B46" s="196"/>
      <c r="C46" s="196">
        <v>219000</v>
      </c>
      <c r="D46" s="201"/>
      <c r="E46" s="196">
        <f t="shared" si="2"/>
        <v>219000</v>
      </c>
      <c r="F46" s="5"/>
    </row>
    <row r="47" spans="1:6" ht="21.95" customHeight="1" x14ac:dyDescent="0.5">
      <c r="A47" s="195" t="s">
        <v>452</v>
      </c>
      <c r="B47" s="196"/>
      <c r="C47" s="196">
        <v>245500</v>
      </c>
      <c r="D47" s="201"/>
      <c r="E47" s="196">
        <f t="shared" si="2"/>
        <v>245500</v>
      </c>
      <c r="F47" s="5"/>
    </row>
    <row r="48" spans="1:6" ht="21.95" customHeight="1" x14ac:dyDescent="0.5">
      <c r="A48" s="195" t="s">
        <v>453</v>
      </c>
      <c r="B48" s="196"/>
      <c r="C48" s="196">
        <v>24000</v>
      </c>
      <c r="D48" s="201"/>
      <c r="E48" s="196">
        <f t="shared" si="2"/>
        <v>24000</v>
      </c>
      <c r="F48" s="5"/>
    </row>
    <row r="49" spans="1:8" ht="21.95" customHeight="1" x14ac:dyDescent="0.5">
      <c r="A49" s="195" t="s">
        <v>356</v>
      </c>
      <c r="B49" s="196">
        <v>60000</v>
      </c>
      <c r="C49" s="196"/>
      <c r="D49" s="201">
        <v>60000</v>
      </c>
      <c r="E49" s="196">
        <f t="shared" si="2"/>
        <v>0</v>
      </c>
      <c r="F49" s="5"/>
    </row>
    <row r="50" spans="1:8" ht="21.95" customHeight="1" x14ac:dyDescent="0.5">
      <c r="A50" s="195" t="s">
        <v>357</v>
      </c>
      <c r="B50" s="196">
        <v>38016</v>
      </c>
      <c r="C50" s="196"/>
      <c r="D50" s="201">
        <v>38016</v>
      </c>
      <c r="E50" s="196">
        <f t="shared" si="2"/>
        <v>0</v>
      </c>
    </row>
    <row r="51" spans="1:8" ht="21.95" customHeight="1" x14ac:dyDescent="0.5">
      <c r="A51" s="195" t="s">
        <v>358</v>
      </c>
      <c r="B51" s="196">
        <v>119100</v>
      </c>
      <c r="C51" s="196"/>
      <c r="D51" s="201">
        <v>119100</v>
      </c>
      <c r="E51" s="196">
        <f t="shared" si="2"/>
        <v>0</v>
      </c>
    </row>
    <row r="52" spans="1:8" ht="21.95" customHeight="1" x14ac:dyDescent="0.5">
      <c r="A52" s="195" t="s">
        <v>359</v>
      </c>
      <c r="B52" s="196">
        <v>29868</v>
      </c>
      <c r="C52" s="196"/>
      <c r="D52" s="201">
        <v>29868</v>
      </c>
      <c r="E52" s="196">
        <f t="shared" si="2"/>
        <v>0</v>
      </c>
    </row>
    <row r="53" spans="1:8" ht="21.95" customHeight="1" x14ac:dyDescent="0.5">
      <c r="A53" s="195" t="s">
        <v>360</v>
      </c>
      <c r="B53" s="196">
        <v>150000</v>
      </c>
      <c r="C53" s="196"/>
      <c r="D53" s="201">
        <v>150000</v>
      </c>
      <c r="E53" s="196">
        <f t="shared" si="2"/>
        <v>0</v>
      </c>
    </row>
    <row r="54" spans="1:8" ht="21.95" customHeight="1" x14ac:dyDescent="0.5">
      <c r="A54" s="195" t="s">
        <v>361</v>
      </c>
      <c r="B54" s="196">
        <v>150000</v>
      </c>
      <c r="C54" s="196"/>
      <c r="D54" s="201">
        <v>150000</v>
      </c>
      <c r="E54" s="196">
        <f t="shared" si="2"/>
        <v>0</v>
      </c>
    </row>
    <row r="55" spans="1:8" ht="21.95" customHeight="1" thickBot="1" x14ac:dyDescent="0.55000000000000004">
      <c r="A55" s="202" t="s">
        <v>9</v>
      </c>
      <c r="B55" s="203">
        <f>SUM(B42:B54)</f>
        <v>2701084</v>
      </c>
      <c r="C55" s="203">
        <f>SUM(C42:C54)</f>
        <v>488500</v>
      </c>
      <c r="D55" s="203">
        <f>SUM(D42:D54)</f>
        <v>2701084</v>
      </c>
      <c r="E55" s="203">
        <f>SUM(E42:E54)</f>
        <v>488500</v>
      </c>
      <c r="H55" s="7"/>
    </row>
    <row r="56" spans="1:8" ht="21.95" customHeight="1" thickTop="1" x14ac:dyDescent="0.5">
      <c r="A56" s="229"/>
      <c r="B56" s="230"/>
      <c r="C56" s="230"/>
      <c r="D56" s="230"/>
      <c r="E56" s="230"/>
      <c r="H56" s="7"/>
    </row>
    <row r="57" spans="1:8" ht="21.95" customHeight="1" x14ac:dyDescent="0.5">
      <c r="A57" s="229"/>
      <c r="B57" s="230"/>
      <c r="C57" s="230"/>
      <c r="D57" s="230"/>
      <c r="E57" s="230"/>
      <c r="H57" s="7"/>
    </row>
    <row r="58" spans="1:8" ht="21.95" customHeight="1" x14ac:dyDescent="0.5">
      <c r="A58" s="229"/>
      <c r="B58" s="230"/>
      <c r="C58" s="230"/>
      <c r="D58" s="230"/>
      <c r="E58" s="230"/>
      <c r="H58" s="7"/>
    </row>
    <row r="59" spans="1:8" ht="21.95" customHeight="1" x14ac:dyDescent="0.5">
      <c r="A59" s="229"/>
      <c r="B59" s="230"/>
      <c r="C59" s="230"/>
      <c r="D59" s="230"/>
      <c r="E59" s="230"/>
      <c r="H59" s="7"/>
    </row>
    <row r="60" spans="1:8" ht="21.95" customHeight="1" x14ac:dyDescent="0.5">
      <c r="A60" s="229"/>
      <c r="B60" s="230"/>
      <c r="C60" s="230"/>
      <c r="D60" s="230"/>
      <c r="E60" s="230"/>
      <c r="H60" s="7"/>
    </row>
    <row r="61" spans="1:8" ht="21.95" customHeight="1" x14ac:dyDescent="0.5">
      <c r="A61" s="229"/>
      <c r="B61" s="230"/>
      <c r="C61" s="230"/>
      <c r="D61" s="230"/>
      <c r="E61" s="230"/>
      <c r="H61" s="7"/>
    </row>
    <row r="62" spans="1:8" ht="21.95" customHeight="1" x14ac:dyDescent="0.5">
      <c r="A62" s="229"/>
      <c r="B62" s="230"/>
      <c r="C62" s="230"/>
      <c r="D62" s="230"/>
      <c r="E62" s="230"/>
      <c r="H62" s="7"/>
    </row>
    <row r="63" spans="1:8" ht="21.95" customHeight="1" x14ac:dyDescent="0.5">
      <c r="A63" s="229"/>
      <c r="B63" s="230"/>
      <c r="C63" s="230"/>
      <c r="D63" s="230"/>
      <c r="E63" s="230"/>
      <c r="H63" s="7"/>
    </row>
    <row r="64" spans="1:8" ht="21.95" customHeight="1" x14ac:dyDescent="0.5">
      <c r="A64" s="229"/>
      <c r="B64" s="230"/>
      <c r="C64" s="230"/>
      <c r="D64" s="230"/>
      <c r="E64" s="230"/>
      <c r="H64" s="7"/>
    </row>
    <row r="65" spans="1:8" ht="21.95" customHeight="1" x14ac:dyDescent="0.5">
      <c r="A65" s="229"/>
      <c r="B65" s="230"/>
      <c r="C65" s="230"/>
      <c r="D65" s="230"/>
      <c r="E65" s="230"/>
      <c r="H65" s="7"/>
    </row>
    <row r="66" spans="1:8" ht="21.95" customHeight="1" x14ac:dyDescent="0.5">
      <c r="A66" s="229"/>
      <c r="B66" s="230"/>
      <c r="C66" s="230"/>
      <c r="D66" s="230"/>
      <c r="E66" s="230"/>
      <c r="H66" s="7"/>
    </row>
    <row r="67" spans="1:8" ht="21.95" customHeight="1" x14ac:dyDescent="0.5">
      <c r="A67" s="229"/>
      <c r="B67" s="230"/>
      <c r="C67" s="230"/>
      <c r="D67" s="230"/>
      <c r="E67" s="230"/>
      <c r="H67" s="7"/>
    </row>
    <row r="68" spans="1:8" ht="21.95" customHeight="1" x14ac:dyDescent="0.5">
      <c r="A68" s="229"/>
      <c r="B68" s="230"/>
      <c r="C68" s="230"/>
      <c r="D68" s="230"/>
      <c r="E68" s="230"/>
      <c r="H68" s="7"/>
    </row>
    <row r="69" spans="1:8" ht="21.95" customHeight="1" x14ac:dyDescent="0.5">
      <c r="A69" s="229"/>
      <c r="B69" s="230"/>
      <c r="C69" s="230"/>
      <c r="D69" s="230"/>
      <c r="E69" s="230"/>
      <c r="H69" s="7"/>
    </row>
    <row r="70" spans="1:8" ht="21.95" customHeight="1" x14ac:dyDescent="0.5">
      <c r="A70" s="229"/>
      <c r="B70" s="230"/>
      <c r="C70" s="230"/>
      <c r="D70" s="230"/>
      <c r="E70" s="230"/>
      <c r="H70" s="7"/>
    </row>
    <row r="71" spans="1:8" ht="21.95" customHeight="1" x14ac:dyDescent="0.5">
      <c r="A71" s="229"/>
      <c r="B71" s="230"/>
      <c r="C71" s="230"/>
      <c r="D71" s="230"/>
      <c r="E71" s="230"/>
      <c r="H71" s="7"/>
    </row>
    <row r="72" spans="1:8" ht="21.95" customHeight="1" x14ac:dyDescent="0.5">
      <c r="A72" s="229"/>
      <c r="B72" s="230"/>
      <c r="C72" s="230"/>
      <c r="D72" s="230"/>
      <c r="E72" s="230"/>
      <c r="H72" s="7"/>
    </row>
    <row r="73" spans="1:8" ht="21.95" customHeight="1" x14ac:dyDescent="0.5">
      <c r="A73" s="229"/>
      <c r="B73" s="230"/>
      <c r="C73" s="230"/>
      <c r="D73" s="230"/>
      <c r="E73" s="230"/>
      <c r="H73" s="7"/>
    </row>
    <row r="74" spans="1:8" ht="21.95" customHeight="1" x14ac:dyDescent="0.5">
      <c r="A74" s="229"/>
      <c r="B74" s="230"/>
      <c r="C74" s="230"/>
      <c r="D74" s="230"/>
      <c r="E74" s="230"/>
      <c r="H74" s="7"/>
    </row>
    <row r="75" spans="1:8" ht="21.95" customHeight="1" x14ac:dyDescent="0.5">
      <c r="A75" s="229"/>
      <c r="B75" s="230"/>
      <c r="C75" s="230"/>
      <c r="D75" s="230"/>
      <c r="E75" s="230"/>
      <c r="H75" s="7"/>
    </row>
    <row r="76" spans="1:8" ht="21.95" customHeight="1" x14ac:dyDescent="0.5">
      <c r="A76" s="229"/>
      <c r="B76" s="230"/>
      <c r="C76" s="230"/>
      <c r="D76" s="230"/>
      <c r="E76" s="230"/>
      <c r="H76" s="7"/>
    </row>
    <row r="77" spans="1:8" ht="21.95" customHeight="1" x14ac:dyDescent="0.5">
      <c r="A77" s="249" t="s">
        <v>187</v>
      </c>
      <c r="B77" s="249"/>
      <c r="C77" s="249"/>
      <c r="D77" s="249"/>
      <c r="E77" s="249"/>
    </row>
    <row r="78" spans="1:8" ht="21.95" customHeight="1" x14ac:dyDescent="0.5">
      <c r="A78" s="249" t="s">
        <v>261</v>
      </c>
      <c r="B78" s="249"/>
      <c r="C78" s="249"/>
      <c r="D78" s="249"/>
      <c r="E78" s="249"/>
    </row>
    <row r="79" spans="1:8" ht="21.95" customHeight="1" x14ac:dyDescent="0.5">
      <c r="A79" s="248" t="s">
        <v>293</v>
      </c>
      <c r="B79" s="248"/>
      <c r="C79" s="248"/>
      <c r="D79" s="248"/>
      <c r="E79" s="248"/>
    </row>
    <row r="80" spans="1:8" ht="21.95" customHeight="1" x14ac:dyDescent="0.5">
      <c r="A80" s="215" t="s">
        <v>39</v>
      </c>
      <c r="B80" s="233" t="s">
        <v>20</v>
      </c>
      <c r="C80" s="234" t="s">
        <v>266</v>
      </c>
      <c r="D80" s="235" t="s">
        <v>265</v>
      </c>
      <c r="E80" s="215" t="s">
        <v>23</v>
      </c>
    </row>
    <row r="81" spans="1:5" ht="21.95" customHeight="1" x14ac:dyDescent="0.5">
      <c r="A81" s="45" t="s">
        <v>362</v>
      </c>
      <c r="B81" s="47">
        <v>23379</v>
      </c>
      <c r="C81" s="47">
        <v>12541</v>
      </c>
      <c r="D81" s="47">
        <v>23379</v>
      </c>
      <c r="E81" s="47">
        <f>B81+C81-D81</f>
        <v>12541</v>
      </c>
    </row>
    <row r="82" spans="1:5" ht="21.95" customHeight="1" x14ac:dyDescent="0.5">
      <c r="A82" s="45" t="s">
        <v>447</v>
      </c>
      <c r="B82" s="47"/>
      <c r="C82" s="47">
        <v>8240</v>
      </c>
      <c r="D82" s="47"/>
      <c r="E82" s="47">
        <f>B82+C82-D82</f>
        <v>8240</v>
      </c>
    </row>
    <row r="83" spans="1:5" ht="21.95" customHeight="1" x14ac:dyDescent="0.5">
      <c r="A83" s="45" t="s">
        <v>363</v>
      </c>
      <c r="B83" s="47">
        <v>4050</v>
      </c>
      <c r="C83" s="47">
        <v>1000</v>
      </c>
      <c r="D83" s="47"/>
      <c r="E83" s="47">
        <f t="shared" ref="E83:E98" si="3">B83+C83-D83</f>
        <v>5050</v>
      </c>
    </row>
    <row r="84" spans="1:5" ht="21.95" customHeight="1" x14ac:dyDescent="0.5">
      <c r="A84" s="45" t="s">
        <v>409</v>
      </c>
      <c r="B84" s="47">
        <v>15440</v>
      </c>
      <c r="C84" s="47">
        <v>5</v>
      </c>
      <c r="D84" s="47">
        <v>51</v>
      </c>
      <c r="E84" s="47">
        <f t="shared" si="3"/>
        <v>15394</v>
      </c>
    </row>
    <row r="85" spans="1:5" ht="21.95" customHeight="1" x14ac:dyDescent="0.5">
      <c r="A85" s="45" t="s">
        <v>250</v>
      </c>
      <c r="B85" s="47">
        <v>10025</v>
      </c>
      <c r="C85" s="47">
        <v>2183</v>
      </c>
      <c r="D85" s="47">
        <v>1282</v>
      </c>
      <c r="E85" s="47">
        <f>B85+C85-D85</f>
        <v>10926</v>
      </c>
    </row>
    <row r="86" spans="1:5" ht="21.95" customHeight="1" x14ac:dyDescent="0.5">
      <c r="A86" s="45" t="s">
        <v>264</v>
      </c>
      <c r="B86" s="47">
        <v>10938</v>
      </c>
      <c r="C86" s="47">
        <v>3514</v>
      </c>
      <c r="D86" s="47">
        <v>988</v>
      </c>
      <c r="E86" s="47">
        <f>B86+C86-D86</f>
        <v>13464</v>
      </c>
    </row>
    <row r="87" spans="1:5" ht="21.95" customHeight="1" x14ac:dyDescent="0.5">
      <c r="A87" s="45" t="s">
        <v>366</v>
      </c>
      <c r="B87" s="204">
        <v>18007</v>
      </c>
      <c r="C87" s="204"/>
      <c r="D87" s="204">
        <v>1220</v>
      </c>
      <c r="E87" s="47">
        <f>B87+C87-D87</f>
        <v>16787</v>
      </c>
    </row>
    <row r="88" spans="1:5" ht="21.95" customHeight="1" x14ac:dyDescent="0.5">
      <c r="A88" s="45" t="s">
        <v>450</v>
      </c>
      <c r="B88" s="204"/>
      <c r="C88" s="204">
        <v>5741</v>
      </c>
      <c r="D88" s="204"/>
      <c r="E88" s="47">
        <f>B88+C88-D88</f>
        <v>5741</v>
      </c>
    </row>
    <row r="89" spans="1:5" ht="21.95" customHeight="1" x14ac:dyDescent="0.5">
      <c r="A89" s="45" t="s">
        <v>240</v>
      </c>
      <c r="B89" s="47">
        <v>2771</v>
      </c>
      <c r="C89" s="47"/>
      <c r="D89" s="47"/>
      <c r="E89" s="47">
        <f t="shared" si="3"/>
        <v>2771</v>
      </c>
    </row>
    <row r="90" spans="1:5" ht="21.95" customHeight="1" x14ac:dyDescent="0.5">
      <c r="A90" s="45" t="s">
        <v>248</v>
      </c>
      <c r="B90" s="47">
        <v>3940</v>
      </c>
      <c r="C90" s="47"/>
      <c r="D90" s="47">
        <v>3540</v>
      </c>
      <c r="E90" s="47">
        <f t="shared" si="3"/>
        <v>400</v>
      </c>
    </row>
    <row r="91" spans="1:5" ht="21.95" customHeight="1" x14ac:dyDescent="0.5">
      <c r="A91" s="45" t="s">
        <v>262</v>
      </c>
      <c r="B91" s="47">
        <v>1640</v>
      </c>
      <c r="C91" s="47"/>
      <c r="D91" s="47"/>
      <c r="E91" s="47">
        <f>B91+C91-D91</f>
        <v>1640</v>
      </c>
    </row>
    <row r="92" spans="1:5" ht="21.95" customHeight="1" x14ac:dyDescent="0.5">
      <c r="A92" s="45" t="s">
        <v>364</v>
      </c>
      <c r="B92" s="47">
        <v>9880</v>
      </c>
      <c r="C92" s="47"/>
      <c r="D92" s="47">
        <v>600</v>
      </c>
      <c r="E92" s="47">
        <f>B92+C92-D92</f>
        <v>9280</v>
      </c>
    </row>
    <row r="93" spans="1:5" ht="21.95" customHeight="1" x14ac:dyDescent="0.5">
      <c r="A93" s="45" t="s">
        <v>448</v>
      </c>
      <c r="B93" s="47"/>
      <c r="C93" s="47">
        <v>13800</v>
      </c>
      <c r="D93" s="47"/>
      <c r="E93" s="47">
        <f>B93+C93-D93</f>
        <v>13800</v>
      </c>
    </row>
    <row r="94" spans="1:5" ht="21.95" customHeight="1" x14ac:dyDescent="0.5">
      <c r="A94" s="45" t="s">
        <v>239</v>
      </c>
      <c r="B94" s="47">
        <v>670</v>
      </c>
      <c r="C94" s="47"/>
      <c r="D94" s="47"/>
      <c r="E94" s="47">
        <f>B94+C94-D94</f>
        <v>670</v>
      </c>
    </row>
    <row r="95" spans="1:5" ht="21.95" customHeight="1" x14ac:dyDescent="0.5">
      <c r="A95" s="45" t="s">
        <v>249</v>
      </c>
      <c r="B95" s="47">
        <v>902</v>
      </c>
      <c r="C95" s="47"/>
      <c r="D95" s="47">
        <v>700</v>
      </c>
      <c r="E95" s="47">
        <f t="shared" si="3"/>
        <v>202</v>
      </c>
    </row>
    <row r="96" spans="1:5" ht="21.95" customHeight="1" x14ac:dyDescent="0.5">
      <c r="A96" s="45" t="s">
        <v>263</v>
      </c>
      <c r="B96" s="47">
        <v>1281</v>
      </c>
      <c r="C96" s="47"/>
      <c r="D96" s="47"/>
      <c r="E96" s="47">
        <f t="shared" si="3"/>
        <v>1281</v>
      </c>
    </row>
    <row r="97" spans="1:5" ht="21.95" customHeight="1" x14ac:dyDescent="0.5">
      <c r="A97" s="45" t="s">
        <v>365</v>
      </c>
      <c r="B97" s="47">
        <v>2372</v>
      </c>
      <c r="C97" s="47"/>
      <c r="D97" s="47"/>
      <c r="E97" s="47">
        <f t="shared" si="3"/>
        <v>2372</v>
      </c>
    </row>
    <row r="98" spans="1:5" ht="21.95" customHeight="1" x14ac:dyDescent="0.5">
      <c r="A98" s="45" t="s">
        <v>449</v>
      </c>
      <c r="B98" s="8"/>
      <c r="C98" s="8">
        <v>4256</v>
      </c>
      <c r="D98" s="8"/>
      <c r="E98" s="47">
        <f t="shared" si="3"/>
        <v>4256</v>
      </c>
    </row>
    <row r="99" spans="1:5" ht="21.95" customHeight="1" thickBot="1" x14ac:dyDescent="0.55000000000000004">
      <c r="B99" s="242">
        <f>SUM(B81:B98)</f>
        <v>105295</v>
      </c>
      <c r="C99" s="242">
        <f>SUM(C81:C98)</f>
        <v>51280</v>
      </c>
      <c r="D99" s="242">
        <f t="shared" ref="D99:E99" si="4">SUM(D81:D98)</f>
        <v>31760</v>
      </c>
      <c r="E99" s="242">
        <f t="shared" si="4"/>
        <v>124815</v>
      </c>
    </row>
    <row r="100" spans="1:5" ht="21.95" customHeight="1" thickTop="1" x14ac:dyDescent="0.5">
      <c r="B100" s="241"/>
      <c r="C100" s="241"/>
      <c r="D100" s="241"/>
      <c r="E100" s="241"/>
    </row>
    <row r="101" spans="1:5" ht="21.95" customHeight="1" x14ac:dyDescent="0.5">
      <c r="B101" s="241"/>
      <c r="C101" s="241"/>
      <c r="D101" s="241"/>
      <c r="E101" s="241"/>
    </row>
    <row r="102" spans="1:5" ht="21.95" customHeight="1" x14ac:dyDescent="0.5">
      <c r="B102" s="241"/>
      <c r="C102" s="241"/>
      <c r="D102" s="241"/>
      <c r="E102" s="241"/>
    </row>
    <row r="103" spans="1:5" ht="21.95" customHeight="1" x14ac:dyDescent="0.5">
      <c r="B103" s="241"/>
      <c r="C103" s="241"/>
      <c r="D103" s="241"/>
      <c r="E103" s="241"/>
    </row>
    <row r="104" spans="1:5" ht="21.95" customHeight="1" x14ac:dyDescent="0.5">
      <c r="B104" s="241"/>
      <c r="C104" s="241"/>
      <c r="D104" s="241"/>
      <c r="E104" s="241"/>
    </row>
    <row r="105" spans="1:5" ht="21.95" customHeight="1" x14ac:dyDescent="0.5">
      <c r="B105" s="241"/>
      <c r="C105" s="241"/>
      <c r="D105" s="241"/>
      <c r="E105" s="241"/>
    </row>
    <row r="106" spans="1:5" ht="21.95" customHeight="1" x14ac:dyDescent="0.5">
      <c r="B106" s="241"/>
      <c r="C106" s="241"/>
      <c r="D106" s="241"/>
      <c r="E106" s="241"/>
    </row>
    <row r="107" spans="1:5" ht="21.95" customHeight="1" x14ac:dyDescent="0.5">
      <c r="B107" s="241"/>
      <c r="C107" s="241"/>
      <c r="D107" s="241"/>
      <c r="E107" s="241"/>
    </row>
    <row r="108" spans="1:5" ht="21.95" customHeight="1" x14ac:dyDescent="0.5">
      <c r="B108" s="241"/>
      <c r="C108" s="241"/>
      <c r="D108" s="241"/>
      <c r="E108" s="241"/>
    </row>
    <row r="109" spans="1:5" ht="21.95" customHeight="1" x14ac:dyDescent="0.5">
      <c r="B109" s="241"/>
      <c r="C109" s="241"/>
      <c r="D109" s="241"/>
      <c r="E109" s="241"/>
    </row>
    <row r="110" spans="1:5" ht="21.95" customHeight="1" x14ac:dyDescent="0.5">
      <c r="B110" s="241"/>
      <c r="C110" s="241"/>
      <c r="D110" s="241"/>
      <c r="E110" s="241"/>
    </row>
    <row r="111" spans="1:5" ht="21.95" customHeight="1" x14ac:dyDescent="0.5">
      <c r="B111" s="241"/>
      <c r="C111" s="241"/>
      <c r="D111" s="241"/>
      <c r="E111" s="241"/>
    </row>
    <row r="112" spans="1:5" ht="21.95" customHeight="1" x14ac:dyDescent="0.5">
      <c r="B112" s="241"/>
      <c r="C112" s="241"/>
      <c r="D112" s="241"/>
      <c r="E112" s="241"/>
    </row>
    <row r="113" spans="1:5" ht="21.95" customHeight="1" x14ac:dyDescent="0.5">
      <c r="B113" s="241"/>
      <c r="C113" s="241"/>
      <c r="D113" s="241"/>
      <c r="E113" s="241"/>
    </row>
    <row r="114" spans="1:5" ht="21.95" customHeight="1" x14ac:dyDescent="0.5">
      <c r="B114" s="241"/>
      <c r="C114" s="241"/>
      <c r="D114" s="241"/>
      <c r="E114" s="241"/>
    </row>
    <row r="115" spans="1:5" ht="21.95" customHeight="1" x14ac:dyDescent="0.5">
      <c r="B115" s="241"/>
      <c r="C115" s="241"/>
      <c r="D115" s="241"/>
      <c r="E115" s="241"/>
    </row>
    <row r="116" spans="1:5" ht="21.95" customHeight="1" x14ac:dyDescent="0.5">
      <c r="A116" s="249" t="s">
        <v>187</v>
      </c>
      <c r="B116" s="249"/>
      <c r="C116" s="249"/>
      <c r="D116" s="249"/>
      <c r="E116" s="249"/>
    </row>
    <row r="117" spans="1:5" ht="21.95" customHeight="1" x14ac:dyDescent="0.5">
      <c r="A117" s="249" t="s">
        <v>261</v>
      </c>
      <c r="B117" s="249"/>
      <c r="C117" s="249"/>
      <c r="D117" s="249"/>
      <c r="E117" s="249"/>
    </row>
    <row r="118" spans="1:5" ht="21.95" customHeight="1" x14ac:dyDescent="0.5">
      <c r="A118" s="248" t="s">
        <v>294</v>
      </c>
      <c r="B118" s="248"/>
      <c r="C118" s="248"/>
      <c r="D118" s="248"/>
      <c r="E118" s="248"/>
    </row>
    <row r="119" spans="1:5" ht="21.95" customHeight="1" x14ac:dyDescent="0.5">
      <c r="A119" s="215" t="s">
        <v>39</v>
      </c>
      <c r="B119" s="233" t="s">
        <v>20</v>
      </c>
      <c r="C119" s="234" t="s">
        <v>266</v>
      </c>
      <c r="D119" s="235" t="s">
        <v>265</v>
      </c>
      <c r="E119" s="215" t="s">
        <v>23</v>
      </c>
    </row>
    <row r="120" spans="1:5" ht="21.95" customHeight="1" x14ac:dyDescent="0.5">
      <c r="A120" s="45" t="s">
        <v>355</v>
      </c>
      <c r="B120" s="47">
        <v>60000</v>
      </c>
      <c r="C120" s="47"/>
      <c r="D120" s="47">
        <v>60000</v>
      </c>
      <c r="E120" s="47">
        <f>B120+C120-D120</f>
        <v>0</v>
      </c>
    </row>
    <row r="121" spans="1:5" ht="21.95" customHeight="1" x14ac:dyDescent="0.5">
      <c r="A121" s="45" t="s">
        <v>406</v>
      </c>
      <c r="B121" s="204"/>
      <c r="C121" s="204">
        <v>2568</v>
      </c>
      <c r="D121" s="204">
        <v>2568</v>
      </c>
      <c r="E121" s="47">
        <f t="shared" ref="E121:E143" si="5">B121+C121-D121</f>
        <v>0</v>
      </c>
    </row>
    <row r="122" spans="1:5" ht="21.95" customHeight="1" x14ac:dyDescent="0.5">
      <c r="A122" s="45" t="s">
        <v>410</v>
      </c>
      <c r="B122" s="204"/>
      <c r="C122" s="204">
        <v>2400</v>
      </c>
      <c r="D122" s="204">
        <v>2400</v>
      </c>
      <c r="E122" s="47">
        <f t="shared" si="5"/>
        <v>0</v>
      </c>
    </row>
    <row r="123" spans="1:5" ht="21.95" customHeight="1" x14ac:dyDescent="0.5">
      <c r="A123" s="45" t="s">
        <v>411</v>
      </c>
      <c r="B123" s="204"/>
      <c r="C123" s="204">
        <v>75700</v>
      </c>
      <c r="D123" s="204">
        <v>51700</v>
      </c>
      <c r="E123" s="47">
        <f t="shared" si="5"/>
        <v>24000</v>
      </c>
    </row>
    <row r="124" spans="1:5" ht="21.95" customHeight="1" x14ac:dyDescent="0.5">
      <c r="A124" s="45" t="s">
        <v>412</v>
      </c>
      <c r="B124" s="204"/>
      <c r="C124" s="204">
        <v>10000</v>
      </c>
      <c r="D124" s="204">
        <v>10000</v>
      </c>
      <c r="E124" s="47">
        <f t="shared" si="5"/>
        <v>0</v>
      </c>
    </row>
    <row r="125" spans="1:5" ht="21.95" customHeight="1" x14ac:dyDescent="0.5">
      <c r="A125" s="45" t="s">
        <v>414</v>
      </c>
      <c r="B125" s="204"/>
      <c r="C125" s="204">
        <v>1550</v>
      </c>
      <c r="D125" s="204">
        <v>1550</v>
      </c>
      <c r="E125" s="47">
        <f t="shared" si="5"/>
        <v>0</v>
      </c>
    </row>
    <row r="126" spans="1:5" ht="21.95" customHeight="1" x14ac:dyDescent="0.5">
      <c r="A126" s="45" t="s">
        <v>413</v>
      </c>
      <c r="B126" s="204"/>
      <c r="C126" s="204">
        <v>96800</v>
      </c>
      <c r="D126" s="204">
        <v>96800</v>
      </c>
      <c r="E126" s="47">
        <f t="shared" si="5"/>
        <v>0</v>
      </c>
    </row>
    <row r="127" spans="1:5" ht="21.95" customHeight="1" x14ac:dyDescent="0.5">
      <c r="A127" s="45" t="s">
        <v>421</v>
      </c>
      <c r="B127" s="204"/>
      <c r="C127" s="204">
        <v>4320</v>
      </c>
      <c r="D127" s="204">
        <v>4320</v>
      </c>
      <c r="E127" s="47">
        <f t="shared" si="5"/>
        <v>0</v>
      </c>
    </row>
    <row r="128" spans="1:5" ht="21.95" customHeight="1" x14ac:dyDescent="0.5">
      <c r="A128" s="45" t="s">
        <v>422</v>
      </c>
      <c r="B128" s="204"/>
      <c r="C128" s="204">
        <v>3760</v>
      </c>
      <c r="D128" s="204">
        <v>3760</v>
      </c>
      <c r="E128" s="47">
        <f t="shared" si="5"/>
        <v>0</v>
      </c>
    </row>
    <row r="129" spans="1:5" ht="21.95" customHeight="1" x14ac:dyDescent="0.5">
      <c r="A129" s="45" t="s">
        <v>423</v>
      </c>
      <c r="B129" s="204"/>
      <c r="C129" s="204">
        <v>259000</v>
      </c>
      <c r="D129" s="204">
        <v>259000</v>
      </c>
      <c r="E129" s="47">
        <f t="shared" si="5"/>
        <v>0</v>
      </c>
    </row>
    <row r="130" spans="1:5" ht="21.95" customHeight="1" x14ac:dyDescent="0.5">
      <c r="A130" s="45" t="s">
        <v>424</v>
      </c>
      <c r="B130" s="204"/>
      <c r="C130" s="204">
        <v>155600</v>
      </c>
      <c r="D130" s="204">
        <v>155600</v>
      </c>
      <c r="E130" s="47">
        <f t="shared" si="5"/>
        <v>0</v>
      </c>
    </row>
    <row r="131" spans="1:5" ht="21.95" customHeight="1" x14ac:dyDescent="0.5">
      <c r="A131" s="45" t="s">
        <v>428</v>
      </c>
      <c r="B131" s="204"/>
      <c r="C131" s="204">
        <v>159858</v>
      </c>
      <c r="D131" s="204">
        <v>159858</v>
      </c>
      <c r="E131" s="47">
        <f t="shared" si="5"/>
        <v>0</v>
      </c>
    </row>
    <row r="132" spans="1:5" ht="21.95" customHeight="1" x14ac:dyDescent="0.5">
      <c r="A132" s="45" t="s">
        <v>425</v>
      </c>
      <c r="B132" s="204"/>
      <c r="C132" s="204">
        <v>215300</v>
      </c>
      <c r="D132" s="204">
        <v>215300</v>
      </c>
      <c r="E132" s="47">
        <f t="shared" si="5"/>
        <v>0</v>
      </c>
    </row>
    <row r="133" spans="1:5" ht="21.95" customHeight="1" x14ac:dyDescent="0.5">
      <c r="A133" s="45" t="s">
        <v>426</v>
      </c>
      <c r="B133" s="204"/>
      <c r="C133" s="204">
        <v>123264</v>
      </c>
      <c r="D133" s="204">
        <v>123264</v>
      </c>
      <c r="E133" s="47">
        <f t="shared" si="5"/>
        <v>0</v>
      </c>
    </row>
    <row r="134" spans="1:5" ht="21.95" customHeight="1" x14ac:dyDescent="0.5">
      <c r="A134" s="45" t="s">
        <v>427</v>
      </c>
      <c r="B134" s="204"/>
      <c r="C134" s="204">
        <v>4900</v>
      </c>
      <c r="D134" s="204">
        <v>4900</v>
      </c>
      <c r="E134" s="47">
        <f t="shared" si="5"/>
        <v>0</v>
      </c>
    </row>
    <row r="135" spans="1:5" ht="21.95" customHeight="1" x14ac:dyDescent="0.5">
      <c r="A135" s="45" t="s">
        <v>429</v>
      </c>
      <c r="B135" s="204"/>
      <c r="C135" s="204">
        <v>11766</v>
      </c>
      <c r="D135" s="204">
        <v>11766</v>
      </c>
      <c r="E135" s="47">
        <f t="shared" si="5"/>
        <v>0</v>
      </c>
    </row>
    <row r="136" spans="1:5" ht="21.95" customHeight="1" x14ac:dyDescent="0.5">
      <c r="A136" s="45" t="s">
        <v>430</v>
      </c>
      <c r="B136" s="204"/>
      <c r="C136" s="204">
        <v>24475</v>
      </c>
      <c r="D136" s="204">
        <v>24475</v>
      </c>
      <c r="E136" s="47">
        <f t="shared" si="5"/>
        <v>0</v>
      </c>
    </row>
    <row r="137" spans="1:5" ht="21.95" customHeight="1" x14ac:dyDescent="0.5">
      <c r="A137" s="45" t="s">
        <v>431</v>
      </c>
      <c r="B137" s="204"/>
      <c r="C137" s="204">
        <v>28900</v>
      </c>
      <c r="D137" s="204">
        <v>28900</v>
      </c>
      <c r="E137" s="47">
        <f t="shared" si="5"/>
        <v>0</v>
      </c>
    </row>
    <row r="138" spans="1:5" ht="21.95" customHeight="1" x14ac:dyDescent="0.5">
      <c r="A138" s="45" t="s">
        <v>437</v>
      </c>
      <c r="B138" s="204"/>
      <c r="C138" s="204">
        <v>19100</v>
      </c>
      <c r="D138" s="204">
        <v>19100</v>
      </c>
      <c r="E138" s="47">
        <f t="shared" si="5"/>
        <v>0</v>
      </c>
    </row>
    <row r="139" spans="1:5" ht="21.95" customHeight="1" x14ac:dyDescent="0.5">
      <c r="A139" s="45" t="s">
        <v>438</v>
      </c>
      <c r="B139" s="204"/>
      <c r="C139" s="204">
        <v>8800</v>
      </c>
      <c r="D139" s="204">
        <v>8800</v>
      </c>
      <c r="E139" s="47">
        <f t="shared" si="5"/>
        <v>0</v>
      </c>
    </row>
    <row r="140" spans="1:5" ht="21.95" customHeight="1" x14ac:dyDescent="0.5">
      <c r="A140" s="45" t="s">
        <v>439</v>
      </c>
      <c r="B140" s="204"/>
      <c r="C140" s="204">
        <v>29160</v>
      </c>
      <c r="D140" s="204">
        <v>29160</v>
      </c>
      <c r="E140" s="47">
        <f t="shared" si="5"/>
        <v>0</v>
      </c>
    </row>
    <row r="141" spans="1:5" ht="21.95" customHeight="1" x14ac:dyDescent="0.5">
      <c r="A141" s="45" t="s">
        <v>454</v>
      </c>
      <c r="B141" s="204"/>
      <c r="C141" s="204">
        <v>19200</v>
      </c>
      <c r="D141" s="204">
        <v>19200</v>
      </c>
      <c r="E141" s="47">
        <f t="shared" si="5"/>
        <v>0</v>
      </c>
    </row>
    <row r="142" spans="1:5" ht="21.95" customHeight="1" x14ac:dyDescent="0.5">
      <c r="A142" s="45" t="s">
        <v>425</v>
      </c>
      <c r="B142" s="204"/>
      <c r="C142" s="204">
        <v>700</v>
      </c>
      <c r="D142" s="204">
        <v>700</v>
      </c>
      <c r="E142" s="47">
        <f t="shared" si="5"/>
        <v>0</v>
      </c>
    </row>
    <row r="143" spans="1:5" ht="21.95" customHeight="1" x14ac:dyDescent="0.5">
      <c r="A143" s="45" t="s">
        <v>442</v>
      </c>
      <c r="B143" s="204"/>
      <c r="C143" s="204">
        <v>8400</v>
      </c>
      <c r="D143" s="204">
        <v>8400</v>
      </c>
      <c r="E143" s="47">
        <f t="shared" si="5"/>
        <v>0</v>
      </c>
    </row>
    <row r="144" spans="1:5" ht="21.95" customHeight="1" x14ac:dyDescent="0.5">
      <c r="A144" s="45" t="s">
        <v>443</v>
      </c>
      <c r="B144" s="204"/>
      <c r="C144" s="204">
        <v>7100</v>
      </c>
      <c r="D144" s="204">
        <v>7100</v>
      </c>
      <c r="E144" s="47">
        <f t="shared" ref="E144" si="6">B144+C144-D144</f>
        <v>0</v>
      </c>
    </row>
    <row r="145" spans="1:5" ht="21.95" customHeight="1" thickBot="1" x14ac:dyDescent="0.55000000000000004">
      <c r="B145" s="242">
        <f>SUM(B120:B144)</f>
        <v>60000</v>
      </c>
      <c r="C145" s="242">
        <f>SUM(C120:C144)</f>
        <v>1272621</v>
      </c>
      <c r="D145" s="242">
        <f>SUM(D120:D144)</f>
        <v>1308621</v>
      </c>
      <c r="E145" s="242">
        <f>SUM(E120:E144)</f>
        <v>24000</v>
      </c>
    </row>
    <row r="146" spans="1:5" ht="22.5" thickTop="1" x14ac:dyDescent="0.5"/>
    <row r="155" spans="1:5" ht="23.25" x14ac:dyDescent="0.5">
      <c r="A155" s="249" t="s">
        <v>187</v>
      </c>
      <c r="B155" s="249"/>
      <c r="C155" s="249"/>
      <c r="D155" s="249"/>
      <c r="E155" s="249"/>
    </row>
    <row r="156" spans="1:5" ht="23.25" x14ac:dyDescent="0.5">
      <c r="A156" s="249" t="s">
        <v>261</v>
      </c>
      <c r="B156" s="249"/>
      <c r="C156" s="249"/>
      <c r="D156" s="249"/>
      <c r="E156" s="249"/>
    </row>
    <row r="157" spans="1:5" x14ac:dyDescent="0.5">
      <c r="A157" s="248" t="s">
        <v>295</v>
      </c>
      <c r="B157" s="248"/>
      <c r="C157" s="248"/>
      <c r="D157" s="248"/>
      <c r="E157" s="248"/>
    </row>
    <row r="158" spans="1:5" ht="23.25" x14ac:dyDescent="0.5">
      <c r="A158" s="215" t="s">
        <v>39</v>
      </c>
      <c r="B158" s="233" t="s">
        <v>20</v>
      </c>
      <c r="C158" s="234" t="s">
        <v>266</v>
      </c>
      <c r="D158" s="235" t="s">
        <v>265</v>
      </c>
      <c r="E158" s="215" t="s">
        <v>23</v>
      </c>
    </row>
    <row r="159" spans="1:5" ht="23.25" x14ac:dyDescent="0.5">
      <c r="A159" s="237" t="s">
        <v>321</v>
      </c>
      <c r="B159" s="47"/>
      <c r="C159" s="47"/>
      <c r="D159" s="47"/>
      <c r="E159" s="47"/>
    </row>
    <row r="160" spans="1:5" ht="23.25" x14ac:dyDescent="0.5">
      <c r="A160" s="238" t="s">
        <v>322</v>
      </c>
      <c r="B160" s="47"/>
      <c r="C160" s="47">
        <v>196000</v>
      </c>
      <c r="D160" s="47">
        <v>196000</v>
      </c>
      <c r="E160" s="47">
        <f t="shared" ref="E160:E252" si="7">B160+C160-D160</f>
        <v>0</v>
      </c>
    </row>
    <row r="161" spans="1:5" ht="23.25" x14ac:dyDescent="0.5">
      <c r="A161" s="238" t="s">
        <v>381</v>
      </c>
      <c r="B161" s="47"/>
      <c r="C161" s="47">
        <v>15600</v>
      </c>
      <c r="D161" s="47">
        <v>15600</v>
      </c>
      <c r="E161" s="47">
        <f t="shared" si="7"/>
        <v>0</v>
      </c>
    </row>
    <row r="162" spans="1:5" ht="23.25" x14ac:dyDescent="0.5">
      <c r="A162" s="238" t="s">
        <v>375</v>
      </c>
      <c r="B162" s="47"/>
      <c r="C162" s="47">
        <v>66314</v>
      </c>
      <c r="D162" s="47">
        <v>66314</v>
      </c>
      <c r="E162" s="47">
        <f t="shared" si="7"/>
        <v>0</v>
      </c>
    </row>
    <row r="163" spans="1:5" ht="23.25" x14ac:dyDescent="0.5">
      <c r="A163" s="238" t="s">
        <v>420</v>
      </c>
      <c r="B163" s="47"/>
      <c r="C163" s="47">
        <v>437402.4</v>
      </c>
      <c r="D163" s="47">
        <v>437402.4</v>
      </c>
      <c r="E163" s="47">
        <f t="shared" si="7"/>
        <v>0</v>
      </c>
    </row>
    <row r="164" spans="1:5" ht="23.25" x14ac:dyDescent="0.5">
      <c r="A164" s="238" t="s">
        <v>24</v>
      </c>
      <c r="B164" s="47"/>
      <c r="C164" s="47">
        <v>40308</v>
      </c>
      <c r="D164" s="47">
        <v>40308</v>
      </c>
      <c r="E164" s="47">
        <f t="shared" si="7"/>
        <v>0</v>
      </c>
    </row>
    <row r="165" spans="1:5" ht="23.25" x14ac:dyDescent="0.5">
      <c r="A165" s="238" t="s">
        <v>339</v>
      </c>
      <c r="B165" s="47"/>
      <c r="C165" s="47">
        <v>90500</v>
      </c>
      <c r="D165" s="47">
        <v>90500</v>
      </c>
      <c r="E165" s="47">
        <f t="shared" si="7"/>
        <v>0</v>
      </c>
    </row>
    <row r="166" spans="1:5" ht="23.25" x14ac:dyDescent="0.5">
      <c r="A166" s="238" t="s">
        <v>340</v>
      </c>
      <c r="B166" s="47"/>
      <c r="C166" s="47">
        <v>3000</v>
      </c>
      <c r="D166" s="47">
        <v>3000</v>
      </c>
      <c r="E166" s="47">
        <f t="shared" si="7"/>
        <v>0</v>
      </c>
    </row>
    <row r="167" spans="1:5" ht="23.25" x14ac:dyDescent="0.5">
      <c r="A167" s="237" t="s">
        <v>296</v>
      </c>
      <c r="B167" s="47"/>
      <c r="C167" s="47"/>
      <c r="D167" s="47"/>
      <c r="E167" s="47"/>
    </row>
    <row r="168" spans="1:5" ht="23.25" x14ac:dyDescent="0.5">
      <c r="A168" s="238" t="s">
        <v>343</v>
      </c>
      <c r="B168" s="47"/>
      <c r="C168" s="47">
        <v>115920</v>
      </c>
      <c r="D168" s="47">
        <v>115920</v>
      </c>
      <c r="E168" s="47">
        <f t="shared" si="7"/>
        <v>0</v>
      </c>
    </row>
    <row r="169" spans="1:5" ht="23.25" x14ac:dyDescent="0.5">
      <c r="A169" s="238" t="s">
        <v>344</v>
      </c>
      <c r="B169" s="47"/>
      <c r="C169" s="47">
        <v>20000</v>
      </c>
      <c r="D169" s="47">
        <v>20000</v>
      </c>
      <c r="E169" s="47">
        <f t="shared" si="7"/>
        <v>0</v>
      </c>
    </row>
    <row r="170" spans="1:5" ht="23.25" x14ac:dyDescent="0.5">
      <c r="A170" s="238" t="s">
        <v>345</v>
      </c>
      <c r="B170" s="47"/>
      <c r="C170" s="47">
        <v>20000</v>
      </c>
      <c r="D170" s="47">
        <v>20000</v>
      </c>
      <c r="E170" s="47">
        <f t="shared" si="7"/>
        <v>0</v>
      </c>
    </row>
    <row r="171" spans="1:5" ht="23.25" x14ac:dyDescent="0.5">
      <c r="A171" s="238" t="s">
        <v>346</v>
      </c>
      <c r="B171" s="47"/>
      <c r="C171" s="47">
        <v>33120</v>
      </c>
      <c r="D171" s="47">
        <v>33120</v>
      </c>
      <c r="E171" s="47">
        <f t="shared" si="7"/>
        <v>0</v>
      </c>
    </row>
    <row r="172" spans="1:5" ht="23.25" x14ac:dyDescent="0.5">
      <c r="A172" s="238" t="s">
        <v>347</v>
      </c>
      <c r="B172" s="47"/>
      <c r="C172" s="47">
        <v>248400</v>
      </c>
      <c r="D172" s="47">
        <v>248400</v>
      </c>
      <c r="E172" s="47">
        <f t="shared" si="7"/>
        <v>0</v>
      </c>
    </row>
    <row r="173" spans="1:5" ht="23.25" x14ac:dyDescent="0.5">
      <c r="A173" s="45" t="s">
        <v>297</v>
      </c>
      <c r="B173" s="47"/>
      <c r="C173" s="47">
        <v>300820</v>
      </c>
      <c r="D173" s="47">
        <v>300820</v>
      </c>
      <c r="E173" s="47">
        <f t="shared" si="7"/>
        <v>0</v>
      </c>
    </row>
    <row r="174" spans="1:5" ht="23.25" x14ac:dyDescent="0.5">
      <c r="A174" s="45" t="s">
        <v>298</v>
      </c>
      <c r="B174" s="47"/>
      <c r="C174" s="47">
        <v>122900</v>
      </c>
      <c r="D174" s="47">
        <v>122900</v>
      </c>
      <c r="E174" s="47">
        <f t="shared" si="7"/>
        <v>0</v>
      </c>
    </row>
    <row r="175" spans="1:5" ht="23.25" x14ac:dyDescent="0.5">
      <c r="A175" s="45" t="s">
        <v>299</v>
      </c>
      <c r="B175" s="47"/>
      <c r="C175" s="47">
        <v>98240</v>
      </c>
      <c r="D175" s="47">
        <v>98240</v>
      </c>
      <c r="E175" s="47">
        <f t="shared" si="7"/>
        <v>0</v>
      </c>
    </row>
    <row r="176" spans="1:5" ht="23.25" x14ac:dyDescent="0.5">
      <c r="A176" s="45" t="s">
        <v>300</v>
      </c>
      <c r="B176" s="47"/>
      <c r="C176" s="47">
        <v>72020</v>
      </c>
      <c r="D176" s="47">
        <v>72020</v>
      </c>
      <c r="E176" s="47">
        <f t="shared" si="7"/>
        <v>0</v>
      </c>
    </row>
    <row r="177" spans="1:6" ht="23.25" x14ac:dyDescent="0.5">
      <c r="A177" s="45" t="s">
        <v>301</v>
      </c>
      <c r="B177" s="47"/>
      <c r="C177" s="47">
        <v>35480</v>
      </c>
      <c r="D177" s="47">
        <v>35480</v>
      </c>
      <c r="E177" s="47">
        <f t="shared" si="7"/>
        <v>0</v>
      </c>
      <c r="F177">
        <v>35480</v>
      </c>
    </row>
    <row r="178" spans="1:6" ht="23.25" x14ac:dyDescent="0.5">
      <c r="A178" s="45" t="s">
        <v>304</v>
      </c>
      <c r="B178" s="47"/>
      <c r="C178" s="47">
        <v>15860</v>
      </c>
      <c r="D178" s="47">
        <v>15860</v>
      </c>
      <c r="E178" s="47">
        <f t="shared" si="7"/>
        <v>0</v>
      </c>
    </row>
    <row r="179" spans="1:6" ht="23.25" x14ac:dyDescent="0.5">
      <c r="A179" s="45" t="s">
        <v>305</v>
      </c>
      <c r="B179" s="47"/>
      <c r="C179" s="47">
        <v>6540</v>
      </c>
      <c r="D179" s="47">
        <v>6540</v>
      </c>
      <c r="E179" s="47">
        <f t="shared" si="7"/>
        <v>0</v>
      </c>
    </row>
    <row r="180" spans="1:6" ht="23.25" x14ac:dyDescent="0.5">
      <c r="A180" s="45" t="s">
        <v>306</v>
      </c>
      <c r="B180" s="47"/>
      <c r="C180" s="47">
        <v>6480</v>
      </c>
      <c r="D180" s="47">
        <v>6480</v>
      </c>
      <c r="E180" s="47">
        <f t="shared" si="7"/>
        <v>0</v>
      </c>
    </row>
    <row r="181" spans="1:6" ht="23.25" x14ac:dyDescent="0.5">
      <c r="A181" s="45" t="s">
        <v>348</v>
      </c>
      <c r="B181" s="47"/>
      <c r="C181" s="47">
        <v>22400</v>
      </c>
      <c r="D181" s="47">
        <v>22400</v>
      </c>
      <c r="E181" s="47">
        <f t="shared" si="7"/>
        <v>0</v>
      </c>
    </row>
    <row r="182" spans="1:6" ht="23.25" x14ac:dyDescent="0.5">
      <c r="A182" s="45" t="s">
        <v>349</v>
      </c>
      <c r="B182" s="47"/>
      <c r="C182" s="47">
        <v>7000</v>
      </c>
      <c r="D182" s="47">
        <v>7000</v>
      </c>
      <c r="E182" s="47">
        <f t="shared" si="7"/>
        <v>0</v>
      </c>
    </row>
    <row r="183" spans="1:6" ht="23.25" x14ac:dyDescent="0.5">
      <c r="A183" s="45" t="s">
        <v>350</v>
      </c>
      <c r="B183" s="47"/>
      <c r="C183" s="47">
        <v>7000</v>
      </c>
      <c r="D183" s="47">
        <v>7000</v>
      </c>
      <c r="E183" s="47">
        <f t="shared" si="7"/>
        <v>0</v>
      </c>
    </row>
    <row r="184" spans="1:6" ht="23.25" x14ac:dyDescent="0.5">
      <c r="A184" s="45" t="s">
        <v>302</v>
      </c>
      <c r="B184" s="47"/>
      <c r="C184" s="47">
        <v>12000</v>
      </c>
      <c r="D184" s="47">
        <v>12000</v>
      </c>
      <c r="E184" s="47">
        <f t="shared" si="7"/>
        <v>0</v>
      </c>
    </row>
    <row r="185" spans="1:6" ht="23.25" x14ac:dyDescent="0.5">
      <c r="A185" s="45" t="s">
        <v>307</v>
      </c>
      <c r="B185" s="47"/>
      <c r="C185" s="47">
        <v>6020</v>
      </c>
      <c r="D185" s="47">
        <v>6020</v>
      </c>
      <c r="E185" s="47">
        <f t="shared" si="7"/>
        <v>0</v>
      </c>
    </row>
    <row r="186" spans="1:6" ht="23.25" x14ac:dyDescent="0.5">
      <c r="A186" s="45" t="s">
        <v>308</v>
      </c>
      <c r="B186" s="47"/>
      <c r="C186" s="47">
        <v>1060</v>
      </c>
      <c r="D186" s="47">
        <v>1060</v>
      </c>
      <c r="E186" s="47">
        <f t="shared" si="7"/>
        <v>0</v>
      </c>
    </row>
    <row r="187" spans="1:6" ht="23.25" x14ac:dyDescent="0.5">
      <c r="A187" s="45" t="s">
        <v>309</v>
      </c>
      <c r="B187" s="47"/>
      <c r="C187" s="47">
        <v>5460</v>
      </c>
      <c r="D187" s="47">
        <v>5460</v>
      </c>
      <c r="E187" s="47">
        <f t="shared" si="7"/>
        <v>0</v>
      </c>
    </row>
    <row r="188" spans="1:6" ht="23.25" x14ac:dyDescent="0.5">
      <c r="A188" s="45" t="s">
        <v>303</v>
      </c>
      <c r="B188" s="47"/>
      <c r="C188" s="47">
        <v>156880</v>
      </c>
      <c r="D188" s="47">
        <v>156880</v>
      </c>
      <c r="E188" s="47">
        <f t="shared" si="7"/>
        <v>0</v>
      </c>
    </row>
    <row r="189" spans="1:6" ht="23.25" x14ac:dyDescent="0.5">
      <c r="A189" s="45" t="s">
        <v>310</v>
      </c>
      <c r="B189" s="47"/>
      <c r="C189" s="47">
        <v>55900</v>
      </c>
      <c r="D189" s="47">
        <v>55900</v>
      </c>
      <c r="E189" s="47">
        <f t="shared" si="7"/>
        <v>0</v>
      </c>
    </row>
    <row r="190" spans="1:6" ht="23.25" x14ac:dyDescent="0.5">
      <c r="A190" s="45" t="s">
        <v>311</v>
      </c>
      <c r="B190" s="47"/>
      <c r="C190" s="47">
        <v>40000</v>
      </c>
      <c r="D190" s="47">
        <v>40000</v>
      </c>
      <c r="E190" s="47">
        <f t="shared" si="7"/>
        <v>0</v>
      </c>
    </row>
    <row r="191" spans="1:6" ht="23.25" x14ac:dyDescent="0.5">
      <c r="A191" s="45" t="s">
        <v>312</v>
      </c>
      <c r="B191" s="47"/>
      <c r="C191" s="47">
        <v>16020</v>
      </c>
      <c r="D191" s="47">
        <v>16020</v>
      </c>
      <c r="E191" s="47">
        <f t="shared" si="7"/>
        <v>0</v>
      </c>
    </row>
    <row r="192" spans="1:6" ht="23.25" x14ac:dyDescent="0.5">
      <c r="A192" s="45" t="s">
        <v>351</v>
      </c>
      <c r="B192" s="47"/>
      <c r="C192" s="47">
        <v>636</v>
      </c>
      <c r="D192" s="47">
        <v>636</v>
      </c>
      <c r="E192" s="47">
        <f t="shared" si="7"/>
        <v>0</v>
      </c>
    </row>
    <row r="193" spans="1:5" ht="23.25" x14ac:dyDescent="0.5">
      <c r="A193" s="45" t="s">
        <v>352</v>
      </c>
      <c r="B193" s="47"/>
      <c r="C193" s="47">
        <v>796</v>
      </c>
      <c r="D193" s="47">
        <v>796</v>
      </c>
      <c r="E193" s="47">
        <f t="shared" si="7"/>
        <v>0</v>
      </c>
    </row>
    <row r="194" spans="1:5" ht="23.25" x14ac:dyDescent="0.5">
      <c r="A194" s="45" t="s">
        <v>313</v>
      </c>
      <c r="B194" s="47"/>
      <c r="C194" s="47">
        <v>93020</v>
      </c>
      <c r="D194" s="47">
        <v>93020</v>
      </c>
      <c r="E194" s="47">
        <f t="shared" si="7"/>
        <v>0</v>
      </c>
    </row>
    <row r="195" spans="1:5" ht="23.25" x14ac:dyDescent="0.5">
      <c r="A195" s="45" t="s">
        <v>314</v>
      </c>
      <c r="B195" s="47"/>
      <c r="C195" s="47">
        <v>17000</v>
      </c>
      <c r="D195" s="47">
        <v>17000</v>
      </c>
      <c r="E195" s="47">
        <f t="shared" si="7"/>
        <v>0</v>
      </c>
    </row>
    <row r="196" spans="1:5" ht="23.25" x14ac:dyDescent="0.5">
      <c r="A196" s="45" t="s">
        <v>315</v>
      </c>
      <c r="B196" s="47"/>
      <c r="C196" s="47">
        <v>14000</v>
      </c>
      <c r="D196" s="47">
        <v>14000</v>
      </c>
      <c r="E196" s="47">
        <f t="shared" si="7"/>
        <v>0</v>
      </c>
    </row>
    <row r="197" spans="1:5" ht="23.25" x14ac:dyDescent="0.5">
      <c r="A197" s="45" t="s">
        <v>393</v>
      </c>
      <c r="B197" s="47"/>
      <c r="C197" s="47">
        <v>49520</v>
      </c>
      <c r="D197" s="47">
        <v>49520</v>
      </c>
      <c r="E197" s="47">
        <f t="shared" si="7"/>
        <v>0</v>
      </c>
    </row>
    <row r="198" spans="1:5" ht="23.25" x14ac:dyDescent="0.5">
      <c r="A198" s="45" t="s">
        <v>316</v>
      </c>
      <c r="B198" s="47"/>
      <c r="C198" s="47">
        <v>10980</v>
      </c>
      <c r="D198" s="47">
        <v>10980</v>
      </c>
      <c r="E198" s="47">
        <f t="shared" si="7"/>
        <v>0</v>
      </c>
    </row>
    <row r="199" spans="1:5" ht="23.25" x14ac:dyDescent="0.5">
      <c r="A199" s="239" t="s">
        <v>323</v>
      </c>
      <c r="B199" s="47"/>
      <c r="C199" s="47"/>
      <c r="D199" s="47"/>
      <c r="E199" s="47"/>
    </row>
    <row r="200" spans="1:5" ht="23.25" x14ac:dyDescent="0.5">
      <c r="A200" s="45" t="s">
        <v>376</v>
      </c>
      <c r="B200" s="47"/>
      <c r="C200" s="47">
        <v>22300</v>
      </c>
      <c r="D200" s="47">
        <v>22300</v>
      </c>
      <c r="E200" s="47">
        <f t="shared" si="7"/>
        <v>0</v>
      </c>
    </row>
    <row r="201" spans="1:5" ht="23.25" x14ac:dyDescent="0.5">
      <c r="A201" s="45" t="s">
        <v>377</v>
      </c>
      <c r="B201" s="47"/>
      <c r="C201" s="47">
        <v>6200</v>
      </c>
      <c r="D201" s="47">
        <v>6200</v>
      </c>
      <c r="E201" s="47">
        <f t="shared" si="7"/>
        <v>0</v>
      </c>
    </row>
    <row r="202" spans="1:5" ht="23.25" x14ac:dyDescent="0.5">
      <c r="A202" s="45" t="s">
        <v>378</v>
      </c>
      <c r="B202" s="47"/>
      <c r="C202" s="47">
        <v>4950</v>
      </c>
      <c r="D202" s="47">
        <v>4950</v>
      </c>
      <c r="E202" s="47">
        <f t="shared" si="7"/>
        <v>0</v>
      </c>
    </row>
    <row r="203" spans="1:5" ht="23.25" x14ac:dyDescent="0.5">
      <c r="A203" s="45" t="s">
        <v>379</v>
      </c>
      <c r="B203" s="47"/>
      <c r="C203" s="47">
        <v>1250</v>
      </c>
      <c r="D203" s="47">
        <v>1250</v>
      </c>
      <c r="E203" s="47">
        <f t="shared" si="7"/>
        <v>0</v>
      </c>
    </row>
    <row r="204" spans="1:5" ht="23.25" x14ac:dyDescent="0.5">
      <c r="A204" s="45" t="s">
        <v>327</v>
      </c>
      <c r="B204" s="47"/>
      <c r="C204" s="47">
        <v>142620</v>
      </c>
      <c r="D204" s="47">
        <v>142620</v>
      </c>
      <c r="E204" s="47">
        <f t="shared" si="7"/>
        <v>0</v>
      </c>
    </row>
    <row r="205" spans="1:5" ht="23.25" x14ac:dyDescent="0.5">
      <c r="A205" s="45" t="s">
        <v>328</v>
      </c>
      <c r="B205" s="47"/>
      <c r="C205" s="47">
        <v>8046</v>
      </c>
      <c r="D205" s="47">
        <v>8046</v>
      </c>
      <c r="E205" s="47">
        <f t="shared" si="7"/>
        <v>0</v>
      </c>
    </row>
    <row r="206" spans="1:5" ht="23.25" x14ac:dyDescent="0.5">
      <c r="A206" s="45" t="s">
        <v>329</v>
      </c>
      <c r="B206" s="47"/>
      <c r="C206" s="47">
        <v>2407</v>
      </c>
      <c r="D206" s="47">
        <v>2407</v>
      </c>
      <c r="E206" s="47">
        <f t="shared" si="7"/>
        <v>0</v>
      </c>
    </row>
    <row r="207" spans="1:5" ht="23.25" x14ac:dyDescent="0.5">
      <c r="A207" s="45" t="s">
        <v>330</v>
      </c>
      <c r="B207" s="47"/>
      <c r="C207" s="47">
        <v>6200</v>
      </c>
      <c r="D207" s="47">
        <v>6200</v>
      </c>
      <c r="E207" s="47">
        <f t="shared" si="7"/>
        <v>0</v>
      </c>
    </row>
    <row r="208" spans="1:5" ht="23.25" x14ac:dyDescent="0.5">
      <c r="A208" s="45" t="s">
        <v>331</v>
      </c>
      <c r="B208" s="47"/>
      <c r="C208" s="47">
        <v>4000</v>
      </c>
      <c r="D208" s="47">
        <v>4000</v>
      </c>
      <c r="E208" s="47">
        <f t="shared" si="7"/>
        <v>0</v>
      </c>
    </row>
    <row r="209" spans="1:5" ht="23.25" x14ac:dyDescent="0.5">
      <c r="A209" s="239" t="s">
        <v>324</v>
      </c>
      <c r="B209" s="47"/>
      <c r="C209" s="47"/>
      <c r="D209" s="47"/>
      <c r="E209" s="47"/>
    </row>
    <row r="210" spans="1:5" ht="23.25" x14ac:dyDescent="0.5">
      <c r="A210" s="45" t="s">
        <v>332</v>
      </c>
      <c r="B210" s="47"/>
      <c r="C210" s="47">
        <v>47826</v>
      </c>
      <c r="D210" s="47">
        <v>47826</v>
      </c>
      <c r="E210" s="47">
        <f t="shared" si="7"/>
        <v>0</v>
      </c>
    </row>
    <row r="211" spans="1:5" ht="23.25" x14ac:dyDescent="0.5">
      <c r="A211" s="45" t="s">
        <v>333</v>
      </c>
      <c r="B211" s="47"/>
      <c r="C211" s="47">
        <v>82913</v>
      </c>
      <c r="D211" s="47">
        <v>82913</v>
      </c>
      <c r="E211" s="47">
        <f t="shared" si="7"/>
        <v>0</v>
      </c>
    </row>
    <row r="212" spans="1:5" ht="23.25" x14ac:dyDescent="0.5">
      <c r="A212" s="45" t="s">
        <v>391</v>
      </c>
      <c r="B212" s="47"/>
      <c r="C212" s="47">
        <v>335000</v>
      </c>
      <c r="D212" s="47">
        <v>335000</v>
      </c>
      <c r="E212" s="47">
        <f t="shared" si="7"/>
        <v>0</v>
      </c>
    </row>
    <row r="213" spans="1:5" ht="23.25" x14ac:dyDescent="0.5">
      <c r="A213" s="45" t="s">
        <v>395</v>
      </c>
      <c r="B213" s="47"/>
      <c r="C213" s="47">
        <v>4720</v>
      </c>
      <c r="D213" s="47">
        <v>4720</v>
      </c>
      <c r="E213" s="47">
        <f t="shared" si="7"/>
        <v>0</v>
      </c>
    </row>
    <row r="214" spans="1:5" ht="23.25" x14ac:dyDescent="0.5">
      <c r="A214" s="45" t="s">
        <v>334</v>
      </c>
      <c r="B214" s="47"/>
      <c r="C214" s="47">
        <v>9500</v>
      </c>
      <c r="D214" s="47">
        <v>9500</v>
      </c>
      <c r="E214" s="47">
        <f t="shared" si="7"/>
        <v>0</v>
      </c>
    </row>
    <row r="215" spans="1:5" ht="23.25" x14ac:dyDescent="0.5">
      <c r="A215" s="45" t="s">
        <v>402</v>
      </c>
      <c r="B215" s="47"/>
      <c r="C215" s="47">
        <v>1576</v>
      </c>
      <c r="D215" s="47">
        <v>1576</v>
      </c>
      <c r="E215" s="47">
        <f t="shared" si="7"/>
        <v>0</v>
      </c>
    </row>
    <row r="216" spans="1:5" ht="23.25" x14ac:dyDescent="0.5">
      <c r="A216" s="45" t="s">
        <v>380</v>
      </c>
      <c r="B216" s="47"/>
      <c r="C216" s="47">
        <v>29000</v>
      </c>
      <c r="D216" s="47">
        <v>29000</v>
      </c>
      <c r="E216" s="47">
        <f t="shared" si="7"/>
        <v>0</v>
      </c>
    </row>
    <row r="217" spans="1:5" ht="23.25" x14ac:dyDescent="0.5">
      <c r="A217" s="45" t="s">
        <v>392</v>
      </c>
      <c r="B217" s="47"/>
      <c r="C217" s="47">
        <v>24000</v>
      </c>
      <c r="D217" s="47">
        <v>24000</v>
      </c>
      <c r="E217" s="47">
        <f t="shared" si="7"/>
        <v>0</v>
      </c>
    </row>
    <row r="218" spans="1:5" ht="23.25" x14ac:dyDescent="0.5">
      <c r="A218" s="45" t="s">
        <v>399</v>
      </c>
      <c r="B218" s="47"/>
      <c r="C218" s="47">
        <v>5312</v>
      </c>
      <c r="D218" s="47">
        <v>5312</v>
      </c>
      <c r="E218" s="47">
        <f t="shared" si="7"/>
        <v>0</v>
      </c>
    </row>
    <row r="219" spans="1:5" ht="23.25" x14ac:dyDescent="0.5">
      <c r="A219" s="45" t="s">
        <v>341</v>
      </c>
      <c r="B219" s="47"/>
      <c r="C219" s="47">
        <v>45120</v>
      </c>
      <c r="D219" s="47">
        <v>45120</v>
      </c>
      <c r="E219" s="47">
        <f t="shared" si="7"/>
        <v>0</v>
      </c>
    </row>
    <row r="220" spans="1:5" ht="23.25" x14ac:dyDescent="0.5">
      <c r="A220" s="45" t="s">
        <v>387</v>
      </c>
      <c r="B220" s="47"/>
      <c r="C220" s="47">
        <v>5345</v>
      </c>
      <c r="D220" s="47">
        <v>5345</v>
      </c>
      <c r="E220" s="47">
        <f t="shared" si="7"/>
        <v>0</v>
      </c>
    </row>
    <row r="221" spans="1:5" ht="23.25" x14ac:dyDescent="0.5">
      <c r="A221" s="45" t="s">
        <v>394</v>
      </c>
      <c r="B221" s="47"/>
      <c r="C221" s="47">
        <v>15260</v>
      </c>
      <c r="D221" s="47">
        <v>15260</v>
      </c>
      <c r="E221" s="47">
        <f t="shared" si="7"/>
        <v>0</v>
      </c>
    </row>
    <row r="222" spans="1:5" ht="23.25" x14ac:dyDescent="0.5">
      <c r="A222" s="45" t="s">
        <v>398</v>
      </c>
      <c r="B222" s="47"/>
      <c r="C222" s="47">
        <v>25920</v>
      </c>
      <c r="D222" s="47">
        <v>25920</v>
      </c>
      <c r="E222" s="47">
        <f t="shared" si="7"/>
        <v>0</v>
      </c>
    </row>
    <row r="223" spans="1:5" ht="23.25" x14ac:dyDescent="0.5">
      <c r="A223" s="45" t="s">
        <v>390</v>
      </c>
      <c r="B223" s="47"/>
      <c r="C223" s="47">
        <v>206700</v>
      </c>
      <c r="D223" s="47">
        <v>206700</v>
      </c>
      <c r="E223" s="47">
        <f t="shared" si="7"/>
        <v>0</v>
      </c>
    </row>
    <row r="224" spans="1:5" ht="23.25" x14ac:dyDescent="0.5">
      <c r="A224" s="45" t="s">
        <v>400</v>
      </c>
      <c r="B224" s="47"/>
      <c r="C224" s="47">
        <v>35000</v>
      </c>
      <c r="D224" s="47">
        <v>35000</v>
      </c>
      <c r="E224" s="47">
        <f t="shared" si="7"/>
        <v>0</v>
      </c>
    </row>
    <row r="225" spans="1:5" ht="23.25" x14ac:dyDescent="0.5">
      <c r="A225" s="45" t="s">
        <v>401</v>
      </c>
      <c r="B225" s="47"/>
      <c r="C225" s="47">
        <v>42000</v>
      </c>
      <c r="D225" s="47">
        <v>42000</v>
      </c>
      <c r="E225" s="47">
        <f t="shared" si="7"/>
        <v>0</v>
      </c>
    </row>
    <row r="226" spans="1:5" ht="23.25" x14ac:dyDescent="0.5">
      <c r="A226" s="45" t="s">
        <v>342</v>
      </c>
      <c r="B226" s="47"/>
      <c r="C226" s="47">
        <v>32220</v>
      </c>
      <c r="D226" s="47">
        <v>32220</v>
      </c>
      <c r="E226" s="47">
        <f t="shared" si="7"/>
        <v>0</v>
      </c>
    </row>
    <row r="227" spans="1:5" ht="23.25" x14ac:dyDescent="0.5">
      <c r="A227" s="239" t="s">
        <v>325</v>
      </c>
      <c r="B227" s="47"/>
      <c r="C227" s="47"/>
      <c r="D227" s="47"/>
      <c r="E227" s="47"/>
    </row>
    <row r="228" spans="1:5" ht="23.25" x14ac:dyDescent="0.5">
      <c r="A228" s="45" t="s">
        <v>336</v>
      </c>
      <c r="B228" s="47"/>
      <c r="C228" s="47">
        <v>366900.93</v>
      </c>
      <c r="D228" s="47">
        <v>366900.93</v>
      </c>
      <c r="E228" s="47">
        <f t="shared" si="7"/>
        <v>0</v>
      </c>
    </row>
    <row r="229" spans="1:5" ht="23.25" x14ac:dyDescent="0.5">
      <c r="A229" s="45" t="s">
        <v>385</v>
      </c>
      <c r="B229" s="47"/>
      <c r="C229" s="47">
        <v>3700</v>
      </c>
      <c r="D229" s="47">
        <v>3700</v>
      </c>
      <c r="E229" s="47">
        <f t="shared" si="7"/>
        <v>0</v>
      </c>
    </row>
    <row r="230" spans="1:5" ht="23.25" x14ac:dyDescent="0.5">
      <c r="A230" s="45" t="s">
        <v>384</v>
      </c>
      <c r="B230" s="47"/>
      <c r="C230" s="47">
        <v>2782</v>
      </c>
      <c r="D230" s="47">
        <v>2782</v>
      </c>
      <c r="E230" s="47">
        <f t="shared" si="7"/>
        <v>0</v>
      </c>
    </row>
    <row r="231" spans="1:5" ht="23.25" x14ac:dyDescent="0.5">
      <c r="A231" s="45" t="s">
        <v>389</v>
      </c>
      <c r="B231" s="47"/>
      <c r="C231" s="47">
        <v>14950</v>
      </c>
      <c r="D231" s="47">
        <v>14950</v>
      </c>
      <c r="E231" s="47">
        <f t="shared" si="7"/>
        <v>0</v>
      </c>
    </row>
    <row r="232" spans="1:5" ht="23.25" x14ac:dyDescent="0.5">
      <c r="A232" s="45" t="s">
        <v>354</v>
      </c>
      <c r="B232" s="47"/>
      <c r="C232" s="47">
        <v>77400</v>
      </c>
      <c r="D232" s="47">
        <v>77400</v>
      </c>
      <c r="E232" s="47">
        <f t="shared" si="7"/>
        <v>0</v>
      </c>
    </row>
    <row r="233" spans="1:5" ht="23.25" x14ac:dyDescent="0.5">
      <c r="A233" s="239" t="s">
        <v>326</v>
      </c>
      <c r="B233" s="47"/>
      <c r="C233" s="47"/>
      <c r="D233" s="47"/>
      <c r="E233" s="47"/>
    </row>
    <row r="234" spans="1:5" ht="23.25" x14ac:dyDescent="0.5">
      <c r="A234" s="45" t="s">
        <v>335</v>
      </c>
      <c r="B234" s="47"/>
      <c r="C234" s="47">
        <v>27876.400000000001</v>
      </c>
      <c r="D234" s="47">
        <v>27876.400000000001</v>
      </c>
      <c r="E234" s="47">
        <f t="shared" si="7"/>
        <v>0</v>
      </c>
    </row>
    <row r="235" spans="1:5" ht="23.25" x14ac:dyDescent="0.5">
      <c r="A235" s="45" t="s">
        <v>382</v>
      </c>
      <c r="B235" s="47"/>
      <c r="C235" s="47">
        <v>3489.27</v>
      </c>
      <c r="D235" s="47">
        <v>3489.27</v>
      </c>
      <c r="E235" s="47">
        <f t="shared" si="7"/>
        <v>0</v>
      </c>
    </row>
    <row r="236" spans="1:5" ht="23.25" x14ac:dyDescent="0.5">
      <c r="A236" s="45" t="s">
        <v>386</v>
      </c>
      <c r="B236" s="47"/>
      <c r="C236" s="47">
        <v>3200</v>
      </c>
      <c r="D236" s="47">
        <v>3200</v>
      </c>
      <c r="E236" s="47">
        <f t="shared" si="7"/>
        <v>0</v>
      </c>
    </row>
    <row r="237" spans="1:5" ht="23.25" x14ac:dyDescent="0.5">
      <c r="A237" s="45" t="s">
        <v>383</v>
      </c>
      <c r="B237" s="47"/>
      <c r="C237" s="47">
        <v>3295.6</v>
      </c>
      <c r="D237" s="47">
        <v>3295.6</v>
      </c>
      <c r="E237" s="47">
        <f t="shared" si="7"/>
        <v>0</v>
      </c>
    </row>
    <row r="238" spans="1:5" ht="23.25" x14ac:dyDescent="0.5">
      <c r="A238" s="45" t="s">
        <v>353</v>
      </c>
      <c r="B238" s="47"/>
      <c r="C238" s="47">
        <v>3421.54</v>
      </c>
      <c r="D238" s="47">
        <v>3421.54</v>
      </c>
      <c r="E238" s="47">
        <f t="shared" si="7"/>
        <v>0</v>
      </c>
    </row>
    <row r="239" spans="1:5" ht="23.25" x14ac:dyDescent="0.5">
      <c r="A239" s="239" t="s">
        <v>76</v>
      </c>
      <c r="B239" s="47"/>
      <c r="C239" s="47"/>
      <c r="D239" s="47"/>
      <c r="E239" s="47"/>
    </row>
    <row r="240" spans="1:5" ht="23.25" x14ac:dyDescent="0.5">
      <c r="A240" s="45" t="s">
        <v>388</v>
      </c>
      <c r="B240" s="47"/>
      <c r="C240" s="47">
        <v>10274</v>
      </c>
      <c r="D240" s="47">
        <v>10274</v>
      </c>
      <c r="E240" s="47">
        <f t="shared" si="7"/>
        <v>0</v>
      </c>
    </row>
    <row r="241" spans="1:6" ht="23.25" x14ac:dyDescent="0.5">
      <c r="A241" s="239" t="s">
        <v>136</v>
      </c>
      <c r="B241" s="47"/>
      <c r="C241" s="47"/>
      <c r="D241" s="47"/>
      <c r="E241" s="47"/>
    </row>
    <row r="242" spans="1:6" ht="23.25" x14ac:dyDescent="0.5">
      <c r="A242" s="45" t="s">
        <v>395</v>
      </c>
      <c r="B242" s="47"/>
      <c r="C242" s="47">
        <v>4800</v>
      </c>
      <c r="D242" s="47">
        <v>4800</v>
      </c>
      <c r="E242" s="47">
        <f t="shared" si="7"/>
        <v>0</v>
      </c>
    </row>
    <row r="243" spans="1:6" ht="23.25" x14ac:dyDescent="0.5">
      <c r="A243" s="239" t="s">
        <v>205</v>
      </c>
      <c r="B243" s="47"/>
      <c r="C243" s="47"/>
      <c r="D243" s="47"/>
      <c r="E243" s="47"/>
    </row>
    <row r="244" spans="1:6" ht="23.25" x14ac:dyDescent="0.5">
      <c r="A244" s="45" t="s">
        <v>317</v>
      </c>
      <c r="B244" s="47"/>
      <c r="C244" s="47">
        <v>625280</v>
      </c>
      <c r="D244" s="47">
        <v>625280</v>
      </c>
      <c r="E244" s="47">
        <f t="shared" si="7"/>
        <v>0</v>
      </c>
    </row>
    <row r="245" spans="1:6" ht="23.25" x14ac:dyDescent="0.5">
      <c r="A245" s="45" t="s">
        <v>318</v>
      </c>
      <c r="B245" s="47"/>
      <c r="C245" s="47">
        <v>163700</v>
      </c>
      <c r="D245" s="47">
        <v>163700</v>
      </c>
      <c r="E245" s="47">
        <f t="shared" si="7"/>
        <v>0</v>
      </c>
    </row>
    <row r="246" spans="1:6" ht="23.25" x14ac:dyDescent="0.5">
      <c r="A246" s="45" t="s">
        <v>319</v>
      </c>
      <c r="B246" s="47"/>
      <c r="C246" s="47">
        <v>484330</v>
      </c>
      <c r="D246" s="47">
        <v>484330</v>
      </c>
      <c r="E246" s="47">
        <f t="shared" si="7"/>
        <v>0</v>
      </c>
    </row>
    <row r="247" spans="1:6" ht="23.25" x14ac:dyDescent="0.5">
      <c r="A247" s="45" t="s">
        <v>320</v>
      </c>
      <c r="B247" s="47"/>
      <c r="C247" s="47">
        <v>55670</v>
      </c>
      <c r="D247" s="47">
        <v>55670</v>
      </c>
      <c r="E247" s="47">
        <f t="shared" si="7"/>
        <v>0</v>
      </c>
    </row>
    <row r="248" spans="1:6" ht="23.25" x14ac:dyDescent="0.5">
      <c r="A248" s="45" t="s">
        <v>440</v>
      </c>
      <c r="B248" s="47"/>
      <c r="C248" s="47">
        <v>125610</v>
      </c>
      <c r="D248" s="47">
        <v>125610</v>
      </c>
      <c r="E248" s="47">
        <f t="shared" si="7"/>
        <v>0</v>
      </c>
    </row>
    <row r="249" spans="1:6" ht="23.25" x14ac:dyDescent="0.5">
      <c r="A249" s="45" t="s">
        <v>441</v>
      </c>
      <c r="B249" s="47"/>
      <c r="C249" s="47">
        <v>21390</v>
      </c>
      <c r="D249" s="47">
        <v>21390</v>
      </c>
      <c r="E249" s="47">
        <f t="shared" si="7"/>
        <v>0</v>
      </c>
      <c r="F249" s="7">
        <f>E244+E245+E246+E247+E248+E249</f>
        <v>0</v>
      </c>
    </row>
    <row r="250" spans="1:6" ht="23.25" x14ac:dyDescent="0.5">
      <c r="A250" s="45" t="s">
        <v>24</v>
      </c>
      <c r="B250" s="47"/>
      <c r="C250" s="47">
        <v>45186</v>
      </c>
      <c r="D250" s="47">
        <v>45186</v>
      </c>
      <c r="E250" s="47">
        <f t="shared" si="7"/>
        <v>0</v>
      </c>
    </row>
    <row r="251" spans="1:6" ht="23.25" x14ac:dyDescent="0.5">
      <c r="A251" s="45" t="s">
        <v>337</v>
      </c>
      <c r="B251" s="47"/>
      <c r="C251" s="47">
        <v>2050800</v>
      </c>
      <c r="D251" s="47">
        <v>2050800</v>
      </c>
      <c r="E251" s="47">
        <f t="shared" si="7"/>
        <v>0</v>
      </c>
    </row>
    <row r="252" spans="1:6" ht="23.25" x14ac:dyDescent="0.5">
      <c r="A252" s="45" t="s">
        <v>338</v>
      </c>
      <c r="B252" s="47"/>
      <c r="C252" s="47">
        <v>461500</v>
      </c>
      <c r="D252" s="47">
        <v>461500</v>
      </c>
      <c r="E252" s="47">
        <f t="shared" si="7"/>
        <v>0</v>
      </c>
    </row>
    <row r="253" spans="1:6" ht="22.5" thickBot="1" x14ac:dyDescent="0.55000000000000004">
      <c r="B253" s="242">
        <f>SUM(B159:B252)</f>
        <v>0</v>
      </c>
      <c r="C253" s="242">
        <f>SUM(C159:C252)</f>
        <v>8161537.1400000006</v>
      </c>
      <c r="D253" s="242">
        <f>SUM(D159:D252)</f>
        <v>8161537.1400000006</v>
      </c>
      <c r="E253" s="242">
        <f>SUM(E159:E252)</f>
        <v>0</v>
      </c>
    </row>
    <row r="254" spans="1:6" ht="22.5" thickTop="1" x14ac:dyDescent="0.5"/>
  </sheetData>
  <mergeCells count="18">
    <mergeCell ref="A79:E79"/>
    <mergeCell ref="A1:E1"/>
    <mergeCell ref="A2:E2"/>
    <mergeCell ref="A3:E3"/>
    <mergeCell ref="A20:E20"/>
    <mergeCell ref="A21:E21"/>
    <mergeCell ref="A22:E22"/>
    <mergeCell ref="A77:E77"/>
    <mergeCell ref="A38:E38"/>
    <mergeCell ref="A39:E39"/>
    <mergeCell ref="A40:E40"/>
    <mergeCell ref="A78:E78"/>
    <mergeCell ref="A157:E157"/>
    <mergeCell ref="A116:E116"/>
    <mergeCell ref="A117:E117"/>
    <mergeCell ref="A118:E118"/>
    <mergeCell ref="A155:E155"/>
    <mergeCell ref="A156:E156"/>
  </mergeCells>
  <phoneticPr fontId="0" type="noConversion"/>
  <pageMargins left="0.59055118110236227" right="0.7480314960629921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7"/>
  <sheetViews>
    <sheetView topLeftCell="A608" workbookViewId="0">
      <selection activeCell="H600" sqref="H600"/>
    </sheetView>
  </sheetViews>
  <sheetFormatPr defaultRowHeight="21.75" x14ac:dyDescent="0.5"/>
  <cols>
    <col min="1" max="1" width="9.140625" style="10"/>
    <col min="2" max="2" width="40.5703125" style="10" customWidth="1"/>
    <col min="3" max="3" width="13.140625" style="10" customWidth="1"/>
    <col min="4" max="7" width="17.7109375" style="11" hidden="1" customWidth="1"/>
    <col min="8" max="8" width="17.7109375" style="11" customWidth="1"/>
    <col min="9" max="9" width="16.140625" style="11" customWidth="1"/>
    <col min="10" max="10" width="15" customWidth="1"/>
    <col min="11" max="11" width="16.85546875" customWidth="1"/>
  </cols>
  <sheetData>
    <row r="1" spans="2:7" ht="23.25" hidden="1" x14ac:dyDescent="0.5">
      <c r="B1" s="246" t="s">
        <v>25</v>
      </c>
      <c r="C1" s="246"/>
    </row>
    <row r="2" spans="2:7" ht="23.25" hidden="1" x14ac:dyDescent="0.5">
      <c r="B2" s="246" t="s">
        <v>107</v>
      </c>
      <c r="C2" s="246"/>
      <c r="E2" s="12"/>
      <c r="G2" s="12"/>
    </row>
    <row r="3" spans="2:7" ht="23.25" hidden="1" x14ac:dyDescent="0.5">
      <c r="B3" s="247" t="s">
        <v>131</v>
      </c>
      <c r="C3" s="247"/>
      <c r="E3" s="13"/>
      <c r="G3" s="13"/>
    </row>
    <row r="4" spans="2:7" ht="23.25" hidden="1" x14ac:dyDescent="0.5">
      <c r="B4" s="14" t="s">
        <v>39</v>
      </c>
      <c r="C4" s="14" t="s">
        <v>0</v>
      </c>
      <c r="D4" s="15" t="s">
        <v>53</v>
      </c>
      <c r="E4" s="15" t="s">
        <v>112</v>
      </c>
      <c r="F4" s="15" t="s">
        <v>53</v>
      </c>
      <c r="G4" s="15" t="s">
        <v>112</v>
      </c>
    </row>
    <row r="5" spans="2:7" ht="23.25" hidden="1" x14ac:dyDescent="0.5">
      <c r="B5" s="16" t="s">
        <v>72</v>
      </c>
      <c r="C5" s="17" t="s">
        <v>73</v>
      </c>
      <c r="D5" s="18">
        <v>1360</v>
      </c>
      <c r="E5" s="19"/>
      <c r="F5" s="18">
        <v>1360</v>
      </c>
      <c r="G5" s="19"/>
    </row>
    <row r="6" spans="2:7" ht="23.25" hidden="1" x14ac:dyDescent="0.5">
      <c r="B6" s="20" t="s">
        <v>54</v>
      </c>
      <c r="C6" s="21" t="s">
        <v>68</v>
      </c>
      <c r="D6" s="8">
        <v>32229791.280000001</v>
      </c>
      <c r="E6" s="8"/>
      <c r="F6" s="8">
        <v>32229791.280000001</v>
      </c>
      <c r="G6" s="8"/>
    </row>
    <row r="7" spans="2:7" ht="23.25" hidden="1" x14ac:dyDescent="0.5">
      <c r="B7" s="20" t="s">
        <v>55</v>
      </c>
      <c r="C7" s="21" t="s">
        <v>69</v>
      </c>
      <c r="D7" s="8">
        <v>1108807.58</v>
      </c>
      <c r="E7" s="8"/>
      <c r="F7" s="8">
        <v>1108807.58</v>
      </c>
      <c r="G7" s="8"/>
    </row>
    <row r="8" spans="2:7" ht="23.25" hidden="1" x14ac:dyDescent="0.5">
      <c r="B8" s="20" t="s">
        <v>91</v>
      </c>
      <c r="C8" s="21" t="s">
        <v>68</v>
      </c>
      <c r="D8" s="8">
        <v>1.1100000000000001</v>
      </c>
      <c r="E8" s="8"/>
      <c r="F8" s="8">
        <v>1.1100000000000001</v>
      </c>
      <c r="G8" s="8"/>
    </row>
    <row r="9" spans="2:7" ht="23.25" hidden="1" x14ac:dyDescent="0.5">
      <c r="B9" s="20" t="s">
        <v>105</v>
      </c>
      <c r="C9" s="21"/>
      <c r="D9" s="8"/>
      <c r="E9" s="8"/>
      <c r="F9" s="8"/>
      <c r="G9" s="8"/>
    </row>
    <row r="10" spans="2:7" ht="23.25" hidden="1" x14ac:dyDescent="0.5">
      <c r="B10" s="20" t="s">
        <v>56</v>
      </c>
      <c r="C10" s="22">
        <v>701</v>
      </c>
      <c r="D10" s="8">
        <v>3589855.81</v>
      </c>
      <c r="E10" s="8"/>
      <c r="F10" s="8">
        <v>3589855.81</v>
      </c>
      <c r="G10" s="8"/>
    </row>
    <row r="11" spans="2:7" ht="23.25" hidden="1" x14ac:dyDescent="0.5">
      <c r="B11" s="20" t="s">
        <v>57</v>
      </c>
      <c r="C11" s="21" t="s">
        <v>52</v>
      </c>
      <c r="D11" s="8"/>
      <c r="E11" s="8"/>
      <c r="F11" s="8"/>
      <c r="G11" s="8"/>
    </row>
    <row r="12" spans="2:7" ht="23.25" hidden="1" x14ac:dyDescent="0.5">
      <c r="B12" s="20" t="s">
        <v>42</v>
      </c>
      <c r="C12" s="22">
        <v>100</v>
      </c>
      <c r="D12" s="8">
        <v>236340</v>
      </c>
      <c r="E12" s="8"/>
      <c r="F12" s="8">
        <v>236340</v>
      </c>
      <c r="G12" s="8"/>
    </row>
    <row r="13" spans="2:7" ht="23.25" hidden="1" x14ac:dyDescent="0.5">
      <c r="B13" s="20" t="s">
        <v>43</v>
      </c>
      <c r="C13" s="22">
        <v>120</v>
      </c>
      <c r="D13" s="8">
        <v>55740</v>
      </c>
      <c r="E13" s="8"/>
      <c r="F13" s="8">
        <v>55740</v>
      </c>
      <c r="G13" s="8"/>
    </row>
    <row r="14" spans="2:7" ht="23.25" hidden="1" x14ac:dyDescent="0.5">
      <c r="B14" s="20" t="s">
        <v>44</v>
      </c>
      <c r="C14" s="22">
        <v>130</v>
      </c>
      <c r="D14" s="8">
        <v>107310</v>
      </c>
      <c r="E14" s="8"/>
      <c r="F14" s="8">
        <v>107310</v>
      </c>
      <c r="G14" s="8"/>
    </row>
    <row r="15" spans="2:7" ht="23.25" hidden="1" x14ac:dyDescent="0.5">
      <c r="B15" s="20" t="s">
        <v>45</v>
      </c>
      <c r="C15" s="22">
        <v>200</v>
      </c>
      <c r="D15" s="8">
        <v>96746</v>
      </c>
      <c r="E15" s="8"/>
      <c r="F15" s="8">
        <v>96746</v>
      </c>
      <c r="G15" s="8"/>
    </row>
    <row r="16" spans="2:7" ht="23.25" hidden="1" x14ac:dyDescent="0.5">
      <c r="B16" s="20" t="s">
        <v>46</v>
      </c>
      <c r="C16" s="22">
        <v>250</v>
      </c>
      <c r="D16" s="8">
        <v>20650</v>
      </c>
      <c r="E16" s="8"/>
      <c r="F16" s="8">
        <v>20650</v>
      </c>
      <c r="G16" s="8"/>
    </row>
    <row r="17" spans="2:7" ht="23.25" hidden="1" x14ac:dyDescent="0.5">
      <c r="B17" s="20" t="s">
        <v>47</v>
      </c>
      <c r="C17" s="22">
        <v>270</v>
      </c>
      <c r="D17" s="8">
        <v>25094</v>
      </c>
      <c r="E17" s="8"/>
      <c r="F17" s="8">
        <v>25094</v>
      </c>
      <c r="G17" s="8"/>
    </row>
    <row r="18" spans="2:7" ht="23.25" hidden="1" x14ac:dyDescent="0.5">
      <c r="B18" s="20" t="s">
        <v>48</v>
      </c>
      <c r="C18" s="22">
        <v>300</v>
      </c>
      <c r="D18" s="8">
        <v>9315.16</v>
      </c>
      <c r="E18" s="8"/>
      <c r="F18" s="8">
        <v>9315.16</v>
      </c>
      <c r="G18" s="8"/>
    </row>
    <row r="19" spans="2:7" ht="23.25" hidden="1" x14ac:dyDescent="0.5">
      <c r="B19" s="20" t="s">
        <v>41</v>
      </c>
      <c r="C19" s="22">
        <v>400</v>
      </c>
      <c r="D19" s="8"/>
      <c r="E19" s="8"/>
      <c r="F19" s="8"/>
      <c r="G19" s="8"/>
    </row>
    <row r="20" spans="2:7" ht="23.25" hidden="1" x14ac:dyDescent="0.5">
      <c r="B20" s="20" t="s">
        <v>76</v>
      </c>
      <c r="C20" s="22" t="s">
        <v>70</v>
      </c>
      <c r="D20" s="8"/>
      <c r="E20" s="8"/>
      <c r="F20" s="8"/>
      <c r="G20" s="8"/>
    </row>
    <row r="21" spans="2:7" ht="23.25" hidden="1" x14ac:dyDescent="0.5">
      <c r="B21" s="20" t="s">
        <v>100</v>
      </c>
      <c r="C21" s="22" t="s">
        <v>40</v>
      </c>
      <c r="D21" s="8"/>
      <c r="E21" s="8"/>
      <c r="F21" s="8"/>
      <c r="G21" s="8"/>
    </row>
    <row r="22" spans="2:7" ht="23.25" hidden="1" x14ac:dyDescent="0.5">
      <c r="B22" s="20" t="s">
        <v>101</v>
      </c>
      <c r="C22" s="22"/>
      <c r="D22" s="8"/>
      <c r="E22" s="8"/>
      <c r="F22" s="8"/>
      <c r="G22" s="8"/>
    </row>
    <row r="23" spans="2:7" ht="23.25" hidden="1" x14ac:dyDescent="0.5">
      <c r="B23" s="20" t="s">
        <v>94</v>
      </c>
      <c r="C23" s="22"/>
      <c r="D23" s="8"/>
      <c r="E23" s="8"/>
      <c r="F23" s="8"/>
      <c r="G23" s="8"/>
    </row>
    <row r="24" spans="2:7" ht="23.25" hidden="1" x14ac:dyDescent="0.5">
      <c r="B24" s="20" t="s">
        <v>92</v>
      </c>
      <c r="C24" s="22"/>
      <c r="D24" s="8"/>
      <c r="E24" s="8"/>
      <c r="F24" s="8"/>
      <c r="G24" s="8"/>
    </row>
    <row r="25" spans="2:7" ht="23.25" hidden="1" x14ac:dyDescent="0.5">
      <c r="B25" s="20" t="s">
        <v>103</v>
      </c>
      <c r="C25" s="22"/>
      <c r="D25" s="8"/>
      <c r="E25" s="8"/>
      <c r="F25" s="8"/>
      <c r="G25" s="8"/>
    </row>
    <row r="26" spans="2:7" ht="23.25" hidden="1" x14ac:dyDescent="0.5">
      <c r="B26" s="20" t="s">
        <v>93</v>
      </c>
      <c r="C26" s="22"/>
      <c r="D26" s="8"/>
      <c r="E26" s="8"/>
      <c r="F26" s="8"/>
      <c r="G26" s="8"/>
    </row>
    <row r="27" spans="2:7" ht="23.25" hidden="1" x14ac:dyDescent="0.5">
      <c r="B27" s="20" t="s">
        <v>99</v>
      </c>
      <c r="C27" s="22"/>
      <c r="D27" s="8"/>
      <c r="E27" s="8"/>
      <c r="F27" s="8"/>
      <c r="G27" s="8"/>
    </row>
    <row r="28" spans="2:7" ht="23.25" hidden="1" x14ac:dyDescent="0.5">
      <c r="B28" s="20" t="s">
        <v>104</v>
      </c>
      <c r="C28" s="22"/>
      <c r="D28" s="8"/>
      <c r="E28" s="8"/>
      <c r="F28" s="8"/>
      <c r="G28" s="8"/>
    </row>
    <row r="29" spans="2:7" ht="23.25" hidden="1" x14ac:dyDescent="0.5">
      <c r="B29" s="20" t="s">
        <v>110</v>
      </c>
      <c r="C29" s="22"/>
      <c r="D29" s="8"/>
      <c r="E29" s="8"/>
      <c r="F29" s="8"/>
      <c r="G29" s="8"/>
    </row>
    <row r="30" spans="2:7" ht="23.25" hidden="1" x14ac:dyDescent="0.5">
      <c r="B30" s="20" t="s">
        <v>95</v>
      </c>
      <c r="C30" s="22"/>
      <c r="D30" s="8"/>
      <c r="E30" s="8"/>
      <c r="F30" s="8"/>
      <c r="G30" s="8"/>
    </row>
    <row r="31" spans="2:7" ht="23.25" hidden="1" x14ac:dyDescent="0.5">
      <c r="B31" s="20" t="s">
        <v>109</v>
      </c>
      <c r="C31" s="22"/>
      <c r="D31" s="8">
        <v>223000</v>
      </c>
      <c r="E31" s="8"/>
      <c r="F31" s="8">
        <v>223000</v>
      </c>
      <c r="G31" s="8"/>
    </row>
    <row r="32" spans="2:7" ht="23.25" hidden="1" x14ac:dyDescent="0.5">
      <c r="B32" s="20" t="s">
        <v>111</v>
      </c>
      <c r="C32" s="22" t="s">
        <v>70</v>
      </c>
      <c r="D32" s="8"/>
      <c r="E32" s="8"/>
      <c r="F32" s="8"/>
      <c r="G32" s="8"/>
    </row>
    <row r="33" spans="2:7" ht="23.25" hidden="1" x14ac:dyDescent="0.5">
      <c r="B33" s="20" t="s">
        <v>124</v>
      </c>
      <c r="C33" s="22" t="s">
        <v>70</v>
      </c>
      <c r="D33" s="8"/>
      <c r="E33" s="8"/>
      <c r="F33" s="8"/>
      <c r="G33" s="8"/>
    </row>
    <row r="34" spans="2:7" ht="23.25" hidden="1" x14ac:dyDescent="0.5">
      <c r="B34" s="20" t="s">
        <v>58</v>
      </c>
      <c r="C34" s="22" t="s">
        <v>70</v>
      </c>
      <c r="D34" s="8"/>
      <c r="E34" s="8"/>
      <c r="F34" s="8"/>
      <c r="G34" s="8"/>
    </row>
    <row r="35" spans="2:7" ht="23.25" hidden="1" x14ac:dyDescent="0.5">
      <c r="B35" s="20" t="s">
        <v>59</v>
      </c>
      <c r="C35" s="22" t="s">
        <v>70</v>
      </c>
      <c r="D35" s="8"/>
      <c r="E35" s="8"/>
      <c r="F35" s="8"/>
      <c r="G35" s="8"/>
    </row>
    <row r="36" spans="2:7" ht="23.25" hidden="1" x14ac:dyDescent="0.5">
      <c r="B36" s="20" t="s">
        <v>66</v>
      </c>
      <c r="C36" s="22" t="s">
        <v>70</v>
      </c>
      <c r="D36" s="8"/>
      <c r="E36" s="8"/>
      <c r="F36" s="8"/>
      <c r="G36" s="8"/>
    </row>
    <row r="37" spans="2:7" ht="23.25" hidden="1" x14ac:dyDescent="0.5">
      <c r="B37" s="20" t="s">
        <v>97</v>
      </c>
      <c r="C37" s="22" t="s">
        <v>70</v>
      </c>
      <c r="D37" s="8"/>
      <c r="E37" s="8"/>
      <c r="F37" s="8"/>
      <c r="G37" s="8"/>
    </row>
    <row r="38" spans="2:7" ht="23.25" hidden="1" x14ac:dyDescent="0.5">
      <c r="B38" s="20" t="s">
        <v>71</v>
      </c>
      <c r="C38" s="22" t="s">
        <v>40</v>
      </c>
      <c r="D38" s="8"/>
      <c r="E38" s="8"/>
      <c r="F38" s="8"/>
      <c r="G38" s="8"/>
    </row>
    <row r="39" spans="2:7" ht="23.25" hidden="1" x14ac:dyDescent="0.5">
      <c r="B39" s="20" t="s">
        <v>67</v>
      </c>
      <c r="C39" s="22" t="s">
        <v>40</v>
      </c>
      <c r="D39" s="8"/>
      <c r="E39" s="8"/>
      <c r="F39" s="8"/>
      <c r="G39" s="8"/>
    </row>
    <row r="40" spans="2:7" ht="23.25" hidden="1" x14ac:dyDescent="0.5">
      <c r="B40" s="20" t="s">
        <v>75</v>
      </c>
      <c r="C40" s="22"/>
      <c r="D40" s="8"/>
      <c r="E40" s="8"/>
      <c r="F40" s="8"/>
      <c r="G40" s="8"/>
    </row>
    <row r="41" spans="2:7" ht="23.25" hidden="1" x14ac:dyDescent="0.5">
      <c r="B41" s="20" t="s">
        <v>74</v>
      </c>
      <c r="C41" s="22" t="s">
        <v>70</v>
      </c>
      <c r="D41" s="8"/>
      <c r="E41" s="8"/>
      <c r="F41" s="8"/>
      <c r="G41" s="8"/>
    </row>
    <row r="42" spans="2:7" ht="23.25" hidden="1" x14ac:dyDescent="0.5">
      <c r="B42" s="20" t="s">
        <v>78</v>
      </c>
      <c r="C42" s="22" t="s">
        <v>70</v>
      </c>
      <c r="D42" s="8"/>
      <c r="E42" s="8"/>
      <c r="F42" s="8"/>
      <c r="G42" s="8"/>
    </row>
    <row r="43" spans="2:7" ht="23.25" hidden="1" x14ac:dyDescent="0.5">
      <c r="B43" s="20" t="s">
        <v>77</v>
      </c>
      <c r="C43" s="22" t="s">
        <v>70</v>
      </c>
      <c r="D43" s="8"/>
      <c r="E43" s="8"/>
      <c r="F43" s="8"/>
      <c r="G43" s="8"/>
    </row>
    <row r="44" spans="2:7" ht="23.25" hidden="1" x14ac:dyDescent="0.5">
      <c r="B44" s="20" t="s">
        <v>120</v>
      </c>
      <c r="C44" s="22" t="s">
        <v>70</v>
      </c>
      <c r="D44" s="8"/>
      <c r="E44" s="8"/>
      <c r="F44" s="8"/>
      <c r="G44" s="8"/>
    </row>
    <row r="45" spans="2:7" ht="23.25" hidden="1" x14ac:dyDescent="0.5">
      <c r="B45" s="20" t="s">
        <v>121</v>
      </c>
      <c r="C45" s="22" t="s">
        <v>70</v>
      </c>
      <c r="D45" s="8"/>
      <c r="E45" s="8"/>
      <c r="F45" s="8"/>
      <c r="G45" s="8"/>
    </row>
    <row r="46" spans="2:7" ht="23.25" hidden="1" x14ac:dyDescent="0.5">
      <c r="B46" s="20" t="s">
        <v>122</v>
      </c>
      <c r="C46" s="22" t="s">
        <v>70</v>
      </c>
      <c r="D46" s="8"/>
      <c r="E46" s="8"/>
      <c r="F46" s="8"/>
      <c r="G46" s="8"/>
    </row>
    <row r="47" spans="2:7" ht="23.25" hidden="1" x14ac:dyDescent="0.5">
      <c r="B47" s="20" t="s">
        <v>116</v>
      </c>
      <c r="C47" s="22" t="s">
        <v>70</v>
      </c>
      <c r="D47" s="8"/>
      <c r="E47" s="8"/>
      <c r="F47" s="8"/>
      <c r="G47" s="8"/>
    </row>
    <row r="48" spans="2:7" ht="23.25" hidden="1" x14ac:dyDescent="0.5">
      <c r="B48" s="20" t="s">
        <v>123</v>
      </c>
      <c r="C48" s="22" t="s">
        <v>70</v>
      </c>
      <c r="D48" s="8"/>
      <c r="E48" s="8"/>
      <c r="F48" s="8"/>
      <c r="G48" s="8"/>
    </row>
    <row r="49" spans="2:7" ht="23.25" hidden="1" x14ac:dyDescent="0.5">
      <c r="B49" s="20" t="s">
        <v>117</v>
      </c>
      <c r="C49" s="22" t="s">
        <v>70</v>
      </c>
      <c r="D49" s="8"/>
      <c r="E49" s="8"/>
      <c r="F49" s="8"/>
      <c r="G49" s="8"/>
    </row>
    <row r="50" spans="2:7" ht="23.25" hidden="1" x14ac:dyDescent="0.5">
      <c r="B50" s="20" t="s">
        <v>118</v>
      </c>
      <c r="C50" s="22" t="s">
        <v>70</v>
      </c>
      <c r="D50" s="8"/>
      <c r="E50" s="8"/>
      <c r="F50" s="8"/>
      <c r="G50" s="8"/>
    </row>
    <row r="51" spans="2:7" ht="23.25" hidden="1" x14ac:dyDescent="0.5">
      <c r="B51" s="20" t="s">
        <v>119</v>
      </c>
      <c r="C51" s="22" t="s">
        <v>70</v>
      </c>
      <c r="D51" s="8"/>
      <c r="E51" s="8"/>
      <c r="F51" s="8"/>
      <c r="G51" s="8"/>
    </row>
    <row r="52" spans="2:7" ht="23.25" hidden="1" x14ac:dyDescent="0.5">
      <c r="B52" s="20" t="s">
        <v>125</v>
      </c>
      <c r="C52" s="22" t="s">
        <v>70</v>
      </c>
      <c r="D52" s="8"/>
      <c r="E52" s="8"/>
      <c r="F52" s="8"/>
      <c r="G52" s="8"/>
    </row>
    <row r="53" spans="2:7" ht="23.25" hidden="1" x14ac:dyDescent="0.5">
      <c r="B53" s="20" t="s">
        <v>63</v>
      </c>
      <c r="C53" s="21" t="s">
        <v>50</v>
      </c>
      <c r="D53" s="8">
        <v>171289</v>
      </c>
      <c r="E53" s="8"/>
      <c r="F53" s="8">
        <v>171289</v>
      </c>
      <c r="G53" s="8"/>
    </row>
    <row r="54" spans="2:7" ht="23.25" hidden="1" x14ac:dyDescent="0.5">
      <c r="B54" s="20" t="s">
        <v>64</v>
      </c>
      <c r="C54" s="21" t="s">
        <v>49</v>
      </c>
      <c r="D54" s="8">
        <v>20185</v>
      </c>
      <c r="E54" s="8"/>
      <c r="F54" s="8">
        <v>20185</v>
      </c>
      <c r="G54" s="8"/>
    </row>
    <row r="55" spans="2:7" ht="23.25" hidden="1" x14ac:dyDescent="0.5">
      <c r="B55" s="20" t="s">
        <v>65</v>
      </c>
      <c r="C55" s="21" t="s">
        <v>51</v>
      </c>
      <c r="D55" s="8">
        <v>17040</v>
      </c>
      <c r="E55" s="8"/>
      <c r="F55" s="8">
        <v>17040</v>
      </c>
      <c r="G55" s="8"/>
    </row>
    <row r="56" spans="2:7" ht="23.25" hidden="1" x14ac:dyDescent="0.5">
      <c r="B56" s="20" t="s">
        <v>61</v>
      </c>
      <c r="C56" s="22">
        <v>700</v>
      </c>
      <c r="D56" s="8"/>
      <c r="E56" s="8">
        <v>21901115.969999999</v>
      </c>
      <c r="F56" s="8"/>
      <c r="G56" s="8">
        <v>21901115.969999999</v>
      </c>
    </row>
    <row r="57" spans="2:7" ht="23.25" hidden="1" x14ac:dyDescent="0.5">
      <c r="B57" s="20" t="s">
        <v>96</v>
      </c>
      <c r="C57" s="22"/>
      <c r="D57" s="8"/>
      <c r="E57" s="8">
        <v>6380059.9800000004</v>
      </c>
      <c r="F57" s="8"/>
      <c r="G57" s="8">
        <v>6380059.9800000004</v>
      </c>
    </row>
    <row r="58" spans="2:7" ht="23.25" hidden="1" x14ac:dyDescent="0.5">
      <c r="B58" s="20" t="s">
        <v>62</v>
      </c>
      <c r="C58" s="22">
        <v>900</v>
      </c>
      <c r="D58" s="8"/>
      <c r="E58" s="8">
        <v>15573</v>
      </c>
      <c r="F58" s="8"/>
      <c r="G58" s="8">
        <v>15573</v>
      </c>
    </row>
    <row r="59" spans="2:7" ht="23.25" hidden="1" x14ac:dyDescent="0.5">
      <c r="B59" s="20" t="s">
        <v>19</v>
      </c>
      <c r="C59" s="22">
        <v>900</v>
      </c>
      <c r="D59" s="8"/>
      <c r="E59" s="8">
        <v>302917.56</v>
      </c>
      <c r="F59" s="8"/>
      <c r="G59" s="8">
        <v>302917.56</v>
      </c>
    </row>
    <row r="60" spans="2:7" ht="23.25" hidden="1" x14ac:dyDescent="0.5">
      <c r="B60" s="20" t="s">
        <v>132</v>
      </c>
      <c r="C60" s="22" t="s">
        <v>70</v>
      </c>
      <c r="D60" s="8"/>
      <c r="E60" s="8">
        <v>35200</v>
      </c>
      <c r="F60" s="8"/>
      <c r="G60" s="8">
        <v>35200</v>
      </c>
    </row>
    <row r="61" spans="2:7" ht="23.25" hidden="1" x14ac:dyDescent="0.5">
      <c r="B61" s="20" t="s">
        <v>133</v>
      </c>
      <c r="C61" s="22"/>
      <c r="D61" s="8"/>
      <c r="E61" s="8">
        <v>397177</v>
      </c>
      <c r="F61" s="8"/>
      <c r="G61" s="8">
        <v>397177</v>
      </c>
    </row>
    <row r="62" spans="2:7" ht="23.25" hidden="1" x14ac:dyDescent="0.5">
      <c r="B62" s="20" t="s">
        <v>134</v>
      </c>
      <c r="C62" s="22"/>
      <c r="D62" s="8"/>
      <c r="E62" s="8">
        <v>572886.51</v>
      </c>
      <c r="F62" s="8"/>
      <c r="G62" s="8">
        <v>572886.51</v>
      </c>
    </row>
    <row r="63" spans="2:7" ht="23.25" hidden="1" x14ac:dyDescent="0.5">
      <c r="B63" s="20" t="s">
        <v>60</v>
      </c>
      <c r="C63" s="22" t="s">
        <v>70</v>
      </c>
      <c r="D63" s="23"/>
      <c r="E63" s="8">
        <v>238.8</v>
      </c>
      <c r="F63" s="23"/>
      <c r="G63" s="8">
        <v>238.8</v>
      </c>
    </row>
    <row r="64" spans="2:7" ht="23.25" hidden="1" x14ac:dyDescent="0.5">
      <c r="B64" s="20" t="s">
        <v>106</v>
      </c>
      <c r="C64" s="22"/>
      <c r="D64" s="8"/>
      <c r="E64" s="8">
        <v>286.39999999999998</v>
      </c>
      <c r="F64" s="8"/>
      <c r="G64" s="8">
        <v>286.39999999999998</v>
      </c>
    </row>
    <row r="65" spans="2:7" ht="23.25" hidden="1" x14ac:dyDescent="0.5">
      <c r="B65" s="24" t="s">
        <v>108</v>
      </c>
      <c r="C65" s="25" t="s">
        <v>70</v>
      </c>
      <c r="D65" s="26"/>
      <c r="E65" s="26">
        <v>8307069.7199999997</v>
      </c>
      <c r="F65" s="26"/>
      <c r="G65" s="26">
        <v>8307069.7199999997</v>
      </c>
    </row>
    <row r="66" spans="2:7" ht="24" hidden="1" thickBot="1" x14ac:dyDescent="0.55000000000000004">
      <c r="B66" s="27"/>
      <c r="C66" s="28"/>
      <c r="D66" s="29">
        <f>SUM(D5:D65)</f>
        <v>37912524.939999998</v>
      </c>
      <c r="E66" s="29">
        <f>SUM(E5:E65)</f>
        <v>37912524.939999998</v>
      </c>
      <c r="F66" s="29">
        <f>SUM(F5:F65)</f>
        <v>37912524.939999998</v>
      </c>
      <c r="G66" s="29">
        <f>SUM(G5:G65)</f>
        <v>37912524.939999998</v>
      </c>
    </row>
    <row r="67" spans="2:7" ht="22.5" hidden="1" thickTop="1" x14ac:dyDescent="0.5">
      <c r="E67" s="30">
        <f>D66-E66</f>
        <v>0</v>
      </c>
      <c r="G67" s="30">
        <f>F66-G66</f>
        <v>0</v>
      </c>
    </row>
    <row r="68" spans="2:7" hidden="1" x14ac:dyDescent="0.5"/>
    <row r="69" spans="2:7" hidden="1" x14ac:dyDescent="0.5">
      <c r="E69" s="30"/>
      <c r="G69" s="30"/>
    </row>
    <row r="70" spans="2:7" hidden="1" x14ac:dyDescent="0.5"/>
    <row r="71" spans="2:7" hidden="1" x14ac:dyDescent="0.5"/>
    <row r="72" spans="2:7" hidden="1" x14ac:dyDescent="0.5"/>
    <row r="73" spans="2:7" hidden="1" x14ac:dyDescent="0.5"/>
    <row r="74" spans="2:7" hidden="1" x14ac:dyDescent="0.5"/>
    <row r="75" spans="2:7" hidden="1" x14ac:dyDescent="0.5"/>
    <row r="76" spans="2:7" hidden="1" x14ac:dyDescent="0.5"/>
    <row r="77" spans="2:7" hidden="1" x14ac:dyDescent="0.5"/>
    <row r="78" spans="2:7" hidden="1" x14ac:dyDescent="0.5"/>
    <row r="79" spans="2:7" hidden="1" x14ac:dyDescent="0.5"/>
    <row r="80" spans="2:7" hidden="1" x14ac:dyDescent="0.5"/>
    <row r="81" spans="2:7" hidden="1" x14ac:dyDescent="0.5"/>
    <row r="82" spans="2:7" ht="23.25" hidden="1" x14ac:dyDescent="0.5">
      <c r="B82" s="246" t="s">
        <v>25</v>
      </c>
      <c r="C82" s="246"/>
    </row>
    <row r="83" spans="2:7" ht="23.25" hidden="1" x14ac:dyDescent="0.5">
      <c r="B83" s="246" t="s">
        <v>107</v>
      </c>
      <c r="C83" s="246"/>
      <c r="E83" s="12"/>
      <c r="G83" s="12"/>
    </row>
    <row r="84" spans="2:7" ht="23.25" hidden="1" x14ac:dyDescent="0.5">
      <c r="B84" s="247" t="s">
        <v>135</v>
      </c>
      <c r="C84" s="247"/>
      <c r="E84" s="13"/>
      <c r="G84" s="13"/>
    </row>
    <row r="85" spans="2:7" ht="23.25" hidden="1" x14ac:dyDescent="0.5">
      <c r="B85" s="14" t="s">
        <v>39</v>
      </c>
      <c r="C85" s="14" t="s">
        <v>0</v>
      </c>
      <c r="D85" s="15" t="s">
        <v>53</v>
      </c>
      <c r="E85" s="15" t="s">
        <v>112</v>
      </c>
      <c r="F85" s="15" t="s">
        <v>53</v>
      </c>
      <c r="G85" s="15" t="s">
        <v>112</v>
      </c>
    </row>
    <row r="86" spans="2:7" ht="23.25" hidden="1" x14ac:dyDescent="0.5">
      <c r="B86" s="16" t="s">
        <v>72</v>
      </c>
      <c r="C86" s="17" t="s">
        <v>73</v>
      </c>
      <c r="D86" s="18">
        <v>145</v>
      </c>
      <c r="E86" s="19"/>
      <c r="F86" s="18">
        <v>145</v>
      </c>
      <c r="G86" s="19"/>
    </row>
    <row r="87" spans="2:7" ht="23.25" hidden="1" x14ac:dyDescent="0.5">
      <c r="B87" s="20" t="s">
        <v>54</v>
      </c>
      <c r="C87" s="21" t="s">
        <v>68</v>
      </c>
      <c r="D87" s="8">
        <v>29499624.370000001</v>
      </c>
      <c r="E87" s="8"/>
      <c r="F87" s="8">
        <v>29499624.370000001</v>
      </c>
      <c r="G87" s="8"/>
    </row>
    <row r="88" spans="2:7" ht="23.25" hidden="1" x14ac:dyDescent="0.5">
      <c r="B88" s="20" t="s">
        <v>55</v>
      </c>
      <c r="C88" s="21" t="s">
        <v>69</v>
      </c>
      <c r="D88" s="8">
        <v>1108807.58</v>
      </c>
      <c r="E88" s="8"/>
      <c r="F88" s="8">
        <v>1108807.58</v>
      </c>
      <c r="G88" s="8"/>
    </row>
    <row r="89" spans="2:7" ht="23.25" hidden="1" x14ac:dyDescent="0.5">
      <c r="B89" s="20" t="s">
        <v>91</v>
      </c>
      <c r="C89" s="21" t="s">
        <v>68</v>
      </c>
      <c r="D89" s="8">
        <v>1.1100000000000001</v>
      </c>
      <c r="E89" s="8"/>
      <c r="F89" s="8">
        <v>1.1100000000000001</v>
      </c>
      <c r="G89" s="8"/>
    </row>
    <row r="90" spans="2:7" ht="23.25" hidden="1" x14ac:dyDescent="0.5">
      <c r="B90" s="20" t="s">
        <v>105</v>
      </c>
      <c r="C90" s="21"/>
      <c r="D90" s="8">
        <v>204121.7</v>
      </c>
      <c r="E90" s="8"/>
      <c r="F90" s="8">
        <v>204121.7</v>
      </c>
      <c r="G90" s="8"/>
    </row>
    <row r="91" spans="2:7" ht="23.25" hidden="1" x14ac:dyDescent="0.5">
      <c r="B91" s="20" t="s">
        <v>56</v>
      </c>
      <c r="C91" s="22">
        <v>701</v>
      </c>
      <c r="D91" s="8">
        <v>3589855.81</v>
      </c>
      <c r="E91" s="8"/>
      <c r="F91" s="8">
        <v>3589855.81</v>
      </c>
      <c r="G91" s="8"/>
    </row>
    <row r="92" spans="2:7" ht="23.25" hidden="1" x14ac:dyDescent="0.5">
      <c r="B92" s="20" t="s">
        <v>57</v>
      </c>
      <c r="C92" s="21" t="s">
        <v>52</v>
      </c>
      <c r="D92" s="8">
        <v>31871</v>
      </c>
      <c r="E92" s="8"/>
      <c r="F92" s="8">
        <v>31871</v>
      </c>
      <c r="G92" s="8"/>
    </row>
    <row r="93" spans="2:7" ht="23.25" hidden="1" x14ac:dyDescent="0.5">
      <c r="B93" s="20" t="s">
        <v>42</v>
      </c>
      <c r="C93" s="22">
        <v>100</v>
      </c>
      <c r="D93" s="8">
        <v>472680</v>
      </c>
      <c r="E93" s="8"/>
      <c r="F93" s="8">
        <v>472680</v>
      </c>
      <c r="G93" s="8"/>
    </row>
    <row r="94" spans="2:7" ht="23.25" hidden="1" x14ac:dyDescent="0.5">
      <c r="B94" s="20" t="s">
        <v>43</v>
      </c>
      <c r="C94" s="22">
        <v>120</v>
      </c>
      <c r="D94" s="8">
        <v>111480</v>
      </c>
      <c r="E94" s="8"/>
      <c r="F94" s="8">
        <v>111480</v>
      </c>
      <c r="G94" s="8"/>
    </row>
    <row r="95" spans="2:7" ht="23.25" hidden="1" x14ac:dyDescent="0.5">
      <c r="B95" s="20" t="s">
        <v>44</v>
      </c>
      <c r="C95" s="22">
        <v>130</v>
      </c>
      <c r="D95" s="8">
        <v>214620</v>
      </c>
      <c r="E95" s="8"/>
      <c r="F95" s="8">
        <v>214620</v>
      </c>
      <c r="G95" s="8"/>
    </row>
    <row r="96" spans="2:7" ht="23.25" hidden="1" x14ac:dyDescent="0.5">
      <c r="B96" s="20" t="s">
        <v>45</v>
      </c>
      <c r="C96" s="22">
        <v>200</v>
      </c>
      <c r="D96" s="8">
        <v>250312</v>
      </c>
      <c r="E96" s="8"/>
      <c r="F96" s="8">
        <v>250312</v>
      </c>
      <c r="G96" s="8"/>
    </row>
    <row r="97" spans="2:7" ht="23.25" hidden="1" x14ac:dyDescent="0.5">
      <c r="B97" s="20" t="s">
        <v>46</v>
      </c>
      <c r="C97" s="22">
        <v>250</v>
      </c>
      <c r="D97" s="8">
        <v>277362</v>
      </c>
      <c r="E97" s="8"/>
      <c r="F97" s="8">
        <v>277362</v>
      </c>
      <c r="G97" s="8"/>
    </row>
    <row r="98" spans="2:7" ht="23.25" hidden="1" x14ac:dyDescent="0.5">
      <c r="B98" s="20" t="s">
        <v>47</v>
      </c>
      <c r="C98" s="22">
        <v>270</v>
      </c>
      <c r="D98" s="8">
        <v>74146</v>
      </c>
      <c r="E98" s="8"/>
      <c r="F98" s="8">
        <v>74146</v>
      </c>
      <c r="G98" s="8"/>
    </row>
    <row r="99" spans="2:7" ht="23.25" hidden="1" x14ac:dyDescent="0.5">
      <c r="B99" s="20" t="s">
        <v>48</v>
      </c>
      <c r="C99" s="22">
        <v>300</v>
      </c>
      <c r="D99" s="8">
        <v>15870.39</v>
      </c>
      <c r="E99" s="8"/>
      <c r="F99" s="8">
        <v>15870.39</v>
      </c>
      <c r="G99" s="8"/>
    </row>
    <row r="100" spans="2:7" ht="23.25" hidden="1" x14ac:dyDescent="0.5">
      <c r="B100" s="20" t="s">
        <v>41</v>
      </c>
      <c r="C100" s="22">
        <v>400</v>
      </c>
      <c r="D100" s="8"/>
      <c r="E100" s="8"/>
      <c r="F100" s="8"/>
      <c r="G100" s="8"/>
    </row>
    <row r="101" spans="2:7" ht="23.25" hidden="1" x14ac:dyDescent="0.5">
      <c r="B101" s="20" t="s">
        <v>76</v>
      </c>
      <c r="C101" s="22" t="s">
        <v>70</v>
      </c>
      <c r="D101" s="8"/>
      <c r="E101" s="8"/>
      <c r="F101" s="8"/>
      <c r="G101" s="8"/>
    </row>
    <row r="102" spans="2:7" ht="23.25" hidden="1" x14ac:dyDescent="0.5">
      <c r="B102" s="20" t="s">
        <v>100</v>
      </c>
      <c r="C102" s="22" t="s">
        <v>40</v>
      </c>
      <c r="D102" s="8"/>
      <c r="E102" s="8"/>
      <c r="F102" s="8"/>
      <c r="G102" s="8"/>
    </row>
    <row r="103" spans="2:7" ht="23.25" hidden="1" x14ac:dyDescent="0.5">
      <c r="B103" s="20" t="s">
        <v>101</v>
      </c>
      <c r="C103" s="22"/>
      <c r="D103" s="8"/>
      <c r="E103" s="8"/>
      <c r="F103" s="8"/>
      <c r="G103" s="8"/>
    </row>
    <row r="104" spans="2:7" ht="23.25" hidden="1" x14ac:dyDescent="0.5">
      <c r="B104" s="20" t="s">
        <v>94</v>
      </c>
      <c r="C104" s="22"/>
      <c r="D104" s="8"/>
      <c r="E104" s="8"/>
      <c r="F104" s="8"/>
      <c r="G104" s="8"/>
    </row>
    <row r="105" spans="2:7" ht="23.25" hidden="1" x14ac:dyDescent="0.5">
      <c r="B105" s="20" t="s">
        <v>92</v>
      </c>
      <c r="C105" s="22"/>
      <c r="D105" s="8"/>
      <c r="E105" s="8"/>
      <c r="F105" s="8"/>
      <c r="G105" s="8"/>
    </row>
    <row r="106" spans="2:7" ht="23.25" hidden="1" x14ac:dyDescent="0.5">
      <c r="B106" s="20" t="s">
        <v>103</v>
      </c>
      <c r="C106" s="22"/>
      <c r="D106" s="8"/>
      <c r="E106" s="8"/>
      <c r="F106" s="8"/>
      <c r="G106" s="8"/>
    </row>
    <row r="107" spans="2:7" ht="23.25" hidden="1" x14ac:dyDescent="0.5">
      <c r="B107" s="20" t="s">
        <v>93</v>
      </c>
      <c r="C107" s="22"/>
      <c r="D107" s="8"/>
      <c r="E107" s="8"/>
      <c r="F107" s="8"/>
      <c r="G107" s="8"/>
    </row>
    <row r="108" spans="2:7" ht="23.25" hidden="1" x14ac:dyDescent="0.5">
      <c r="B108" s="20" t="s">
        <v>99</v>
      </c>
      <c r="C108" s="22"/>
      <c r="D108" s="8"/>
      <c r="E108" s="8"/>
      <c r="F108" s="8"/>
      <c r="G108" s="8"/>
    </row>
    <row r="109" spans="2:7" ht="23.25" hidden="1" x14ac:dyDescent="0.5">
      <c r="B109" s="20" t="s">
        <v>104</v>
      </c>
      <c r="C109" s="22"/>
      <c r="D109" s="8"/>
      <c r="E109" s="8"/>
      <c r="F109" s="8"/>
      <c r="G109" s="8"/>
    </row>
    <row r="110" spans="2:7" ht="23.25" hidden="1" x14ac:dyDescent="0.5">
      <c r="B110" s="20" t="s">
        <v>110</v>
      </c>
      <c r="C110" s="22"/>
      <c r="D110" s="8"/>
      <c r="E110" s="8"/>
      <c r="F110" s="8"/>
      <c r="G110" s="8"/>
    </row>
    <row r="111" spans="2:7" ht="23.25" hidden="1" x14ac:dyDescent="0.5">
      <c r="B111" s="20" t="s">
        <v>95</v>
      </c>
      <c r="C111" s="22"/>
      <c r="D111" s="8"/>
      <c r="E111" s="8"/>
      <c r="F111" s="8"/>
      <c r="G111" s="8"/>
    </row>
    <row r="112" spans="2:7" ht="23.25" hidden="1" x14ac:dyDescent="0.5">
      <c r="B112" s="20" t="s">
        <v>109</v>
      </c>
      <c r="C112" s="22"/>
      <c r="D112" s="8"/>
      <c r="E112" s="8"/>
      <c r="F112" s="8"/>
      <c r="G112" s="8"/>
    </row>
    <row r="113" spans="2:7" ht="23.25" hidden="1" x14ac:dyDescent="0.5">
      <c r="B113" s="20" t="s">
        <v>111</v>
      </c>
      <c r="C113" s="22" t="s">
        <v>70</v>
      </c>
      <c r="D113" s="8"/>
      <c r="E113" s="8"/>
      <c r="F113" s="8"/>
      <c r="G113" s="8"/>
    </row>
    <row r="114" spans="2:7" ht="23.25" hidden="1" x14ac:dyDescent="0.5">
      <c r="B114" s="20" t="s">
        <v>124</v>
      </c>
      <c r="C114" s="22" t="s">
        <v>70</v>
      </c>
      <c r="D114" s="8"/>
      <c r="E114" s="8"/>
      <c r="F114" s="8"/>
      <c r="G114" s="8"/>
    </row>
    <row r="115" spans="2:7" ht="23.25" hidden="1" x14ac:dyDescent="0.5">
      <c r="B115" s="20" t="s">
        <v>58</v>
      </c>
      <c r="C115" s="22" t="s">
        <v>70</v>
      </c>
      <c r="D115" s="8"/>
      <c r="E115" s="8"/>
      <c r="F115" s="8"/>
      <c r="G115" s="8"/>
    </row>
    <row r="116" spans="2:7" ht="23.25" hidden="1" x14ac:dyDescent="0.5">
      <c r="B116" s="20" t="s">
        <v>59</v>
      </c>
      <c r="C116" s="22" t="s">
        <v>70</v>
      </c>
      <c r="D116" s="8"/>
      <c r="E116" s="8"/>
      <c r="F116" s="8"/>
      <c r="G116" s="8"/>
    </row>
    <row r="117" spans="2:7" ht="23.25" hidden="1" x14ac:dyDescent="0.5">
      <c r="B117" s="20" t="s">
        <v>66</v>
      </c>
      <c r="C117" s="22" t="s">
        <v>70</v>
      </c>
      <c r="D117" s="8"/>
      <c r="E117" s="8"/>
      <c r="F117" s="8"/>
      <c r="G117" s="8"/>
    </row>
    <row r="118" spans="2:7" ht="23.25" hidden="1" x14ac:dyDescent="0.5">
      <c r="B118" s="20" t="s">
        <v>97</v>
      </c>
      <c r="C118" s="22" t="s">
        <v>70</v>
      </c>
      <c r="D118" s="8"/>
      <c r="E118" s="8"/>
      <c r="F118" s="8"/>
      <c r="G118" s="8"/>
    </row>
    <row r="119" spans="2:7" ht="23.25" hidden="1" x14ac:dyDescent="0.5">
      <c r="B119" s="20" t="s">
        <v>71</v>
      </c>
      <c r="C119" s="22" t="s">
        <v>40</v>
      </c>
      <c r="D119" s="8"/>
      <c r="E119" s="8"/>
      <c r="F119" s="8"/>
      <c r="G119" s="8"/>
    </row>
    <row r="120" spans="2:7" ht="23.25" hidden="1" x14ac:dyDescent="0.5">
      <c r="B120" s="20" t="s">
        <v>67</v>
      </c>
      <c r="C120" s="22" t="s">
        <v>40</v>
      </c>
      <c r="D120" s="8"/>
      <c r="E120" s="8"/>
      <c r="F120" s="8"/>
      <c r="G120" s="8"/>
    </row>
    <row r="121" spans="2:7" ht="23.25" hidden="1" x14ac:dyDescent="0.5">
      <c r="B121" s="20" t="s">
        <v>75</v>
      </c>
      <c r="C121" s="22"/>
      <c r="D121" s="8"/>
      <c r="E121" s="8"/>
      <c r="F121" s="8"/>
      <c r="G121" s="8"/>
    </row>
    <row r="122" spans="2:7" ht="23.25" hidden="1" x14ac:dyDescent="0.5">
      <c r="B122" s="20" t="s">
        <v>74</v>
      </c>
      <c r="C122" s="22" t="s">
        <v>70</v>
      </c>
      <c r="D122" s="8"/>
      <c r="E122" s="8"/>
      <c r="F122" s="8"/>
      <c r="G122" s="8"/>
    </row>
    <row r="123" spans="2:7" ht="23.25" hidden="1" x14ac:dyDescent="0.5">
      <c r="B123" s="20" t="s">
        <v>78</v>
      </c>
      <c r="C123" s="22" t="s">
        <v>70</v>
      </c>
      <c r="D123" s="8"/>
      <c r="E123" s="8"/>
      <c r="F123" s="8"/>
      <c r="G123" s="8"/>
    </row>
    <row r="124" spans="2:7" ht="23.25" hidden="1" x14ac:dyDescent="0.5">
      <c r="B124" s="20" t="s">
        <v>77</v>
      </c>
      <c r="C124" s="22" t="s">
        <v>70</v>
      </c>
      <c r="D124" s="8"/>
      <c r="E124" s="8"/>
      <c r="F124" s="8"/>
      <c r="G124" s="8"/>
    </row>
    <row r="125" spans="2:7" ht="23.25" hidden="1" x14ac:dyDescent="0.5">
      <c r="B125" s="20" t="s">
        <v>120</v>
      </c>
      <c r="C125" s="22" t="s">
        <v>70</v>
      </c>
      <c r="D125" s="8"/>
      <c r="E125" s="8"/>
      <c r="F125" s="8"/>
      <c r="G125" s="8"/>
    </row>
    <row r="126" spans="2:7" ht="23.25" hidden="1" x14ac:dyDescent="0.5">
      <c r="B126" s="20" t="s">
        <v>121</v>
      </c>
      <c r="C126" s="22" t="s">
        <v>70</v>
      </c>
      <c r="D126" s="8"/>
      <c r="E126" s="8"/>
      <c r="F126" s="8"/>
      <c r="G126" s="8"/>
    </row>
    <row r="127" spans="2:7" ht="23.25" hidden="1" x14ac:dyDescent="0.5">
      <c r="B127" s="20" t="s">
        <v>122</v>
      </c>
      <c r="C127" s="22" t="s">
        <v>70</v>
      </c>
      <c r="D127" s="8"/>
      <c r="E127" s="8"/>
      <c r="F127" s="8"/>
      <c r="G127" s="8"/>
    </row>
    <row r="128" spans="2:7" ht="23.25" hidden="1" x14ac:dyDescent="0.5">
      <c r="B128" s="20" t="s">
        <v>116</v>
      </c>
      <c r="C128" s="22" t="s">
        <v>70</v>
      </c>
      <c r="D128" s="8"/>
      <c r="E128" s="8"/>
      <c r="F128" s="8"/>
      <c r="G128" s="8"/>
    </row>
    <row r="129" spans="2:7" ht="23.25" hidden="1" x14ac:dyDescent="0.5">
      <c r="B129" s="20" t="s">
        <v>123</v>
      </c>
      <c r="C129" s="22" t="s">
        <v>70</v>
      </c>
      <c r="D129" s="8"/>
      <c r="E129" s="8"/>
      <c r="F129" s="8"/>
      <c r="G129" s="8"/>
    </row>
    <row r="130" spans="2:7" ht="23.25" hidden="1" x14ac:dyDescent="0.5">
      <c r="B130" s="20" t="s">
        <v>117</v>
      </c>
      <c r="C130" s="22" t="s">
        <v>70</v>
      </c>
      <c r="D130" s="8"/>
      <c r="E130" s="8"/>
      <c r="F130" s="8"/>
      <c r="G130" s="8"/>
    </row>
    <row r="131" spans="2:7" ht="23.25" hidden="1" x14ac:dyDescent="0.5">
      <c r="B131" s="20" t="s">
        <v>118</v>
      </c>
      <c r="C131" s="22" t="s">
        <v>70</v>
      </c>
      <c r="D131" s="8"/>
      <c r="E131" s="8"/>
      <c r="F131" s="8"/>
      <c r="G131" s="8"/>
    </row>
    <row r="132" spans="2:7" ht="23.25" hidden="1" x14ac:dyDescent="0.5">
      <c r="B132" s="20" t="s">
        <v>119</v>
      </c>
      <c r="C132" s="22" t="s">
        <v>70</v>
      </c>
      <c r="D132" s="8"/>
      <c r="E132" s="8"/>
      <c r="F132" s="8"/>
      <c r="G132" s="8"/>
    </row>
    <row r="133" spans="2:7" ht="23.25" hidden="1" x14ac:dyDescent="0.5">
      <c r="B133" s="20" t="s">
        <v>125</v>
      </c>
      <c r="C133" s="22" t="s">
        <v>70</v>
      </c>
      <c r="D133" s="8"/>
      <c r="E133" s="8"/>
      <c r="F133" s="8"/>
      <c r="G133" s="8"/>
    </row>
    <row r="134" spans="2:7" ht="23.25" hidden="1" x14ac:dyDescent="0.5">
      <c r="B134" s="20" t="s">
        <v>140</v>
      </c>
      <c r="C134" s="22"/>
      <c r="D134" s="8">
        <v>14700</v>
      </c>
      <c r="E134" s="8"/>
      <c r="F134" s="8">
        <v>14700</v>
      </c>
      <c r="G134" s="8"/>
    </row>
    <row r="135" spans="2:7" ht="23.25" hidden="1" x14ac:dyDescent="0.5">
      <c r="B135" s="20" t="s">
        <v>63</v>
      </c>
      <c r="C135" s="21" t="s">
        <v>50</v>
      </c>
      <c r="D135" s="8">
        <v>171289</v>
      </c>
      <c r="E135" s="8"/>
      <c r="F135" s="8">
        <v>171289</v>
      </c>
      <c r="G135" s="8"/>
    </row>
    <row r="136" spans="2:7" ht="23.25" hidden="1" x14ac:dyDescent="0.5">
      <c r="B136" s="20" t="s">
        <v>64</v>
      </c>
      <c r="C136" s="21" t="s">
        <v>49</v>
      </c>
      <c r="D136" s="8">
        <v>20185</v>
      </c>
      <c r="E136" s="8"/>
      <c r="F136" s="8">
        <v>20185</v>
      </c>
      <c r="G136" s="8"/>
    </row>
    <row r="137" spans="2:7" ht="23.25" hidden="1" x14ac:dyDescent="0.5">
      <c r="B137" s="20" t="s">
        <v>65</v>
      </c>
      <c r="C137" s="21" t="s">
        <v>51</v>
      </c>
      <c r="D137" s="8">
        <v>17040</v>
      </c>
      <c r="E137" s="8"/>
      <c r="F137" s="8">
        <v>17040</v>
      </c>
      <c r="G137" s="8"/>
    </row>
    <row r="138" spans="2:7" ht="23.25" hidden="1" x14ac:dyDescent="0.5">
      <c r="B138" s="20" t="s">
        <v>61</v>
      </c>
      <c r="C138" s="22">
        <v>700</v>
      </c>
      <c r="D138" s="8"/>
      <c r="E138" s="8">
        <v>21902815.969999999</v>
      </c>
      <c r="F138" s="8"/>
      <c r="G138" s="8">
        <v>21902815.969999999</v>
      </c>
    </row>
    <row r="139" spans="2:7" ht="23.25" hidden="1" x14ac:dyDescent="0.5">
      <c r="B139" s="20" t="s">
        <v>96</v>
      </c>
      <c r="C139" s="22"/>
      <c r="D139" s="8"/>
      <c r="E139" s="8">
        <v>6380059.9800000004</v>
      </c>
      <c r="F139" s="8"/>
      <c r="G139" s="8">
        <v>6380059.9800000004</v>
      </c>
    </row>
    <row r="140" spans="2:7" ht="23.25" hidden="1" x14ac:dyDescent="0.5">
      <c r="B140" s="20" t="s">
        <v>62</v>
      </c>
      <c r="C140" s="22">
        <v>900</v>
      </c>
      <c r="D140" s="8"/>
      <c r="E140" s="8">
        <v>456753.44</v>
      </c>
      <c r="F140" s="8"/>
      <c r="G140" s="8">
        <v>456753.44</v>
      </c>
    </row>
    <row r="141" spans="2:7" ht="23.25" hidden="1" x14ac:dyDescent="0.5">
      <c r="B141" s="20" t="s">
        <v>19</v>
      </c>
      <c r="C141" s="22">
        <v>900</v>
      </c>
      <c r="D141" s="8"/>
      <c r="E141" s="8">
        <v>262823.14</v>
      </c>
      <c r="F141" s="8"/>
      <c r="G141" s="8">
        <v>262823.14</v>
      </c>
    </row>
    <row r="142" spans="2:7" ht="23.25" hidden="1" x14ac:dyDescent="0.5">
      <c r="B142" s="20" t="s">
        <v>132</v>
      </c>
      <c r="C142" s="22" t="s">
        <v>70</v>
      </c>
      <c r="D142" s="8"/>
      <c r="E142" s="8">
        <v>35200</v>
      </c>
      <c r="F142" s="8"/>
      <c r="G142" s="8">
        <v>35200</v>
      </c>
    </row>
    <row r="143" spans="2:7" ht="23.25" hidden="1" x14ac:dyDescent="0.5">
      <c r="B143" s="20" t="s">
        <v>133</v>
      </c>
      <c r="C143" s="22"/>
      <c r="D143" s="8"/>
      <c r="E143" s="8">
        <v>397177</v>
      </c>
      <c r="F143" s="8"/>
      <c r="G143" s="8">
        <v>397177</v>
      </c>
    </row>
    <row r="144" spans="2:7" ht="23.25" hidden="1" x14ac:dyDescent="0.5">
      <c r="B144" s="20" t="s">
        <v>134</v>
      </c>
      <c r="C144" s="22"/>
      <c r="D144" s="8"/>
      <c r="E144" s="8">
        <v>569386.51</v>
      </c>
      <c r="F144" s="8"/>
      <c r="G144" s="8">
        <v>569386.51</v>
      </c>
    </row>
    <row r="145" spans="2:7" ht="23.25" hidden="1" x14ac:dyDescent="0.5">
      <c r="B145" s="20" t="s">
        <v>60</v>
      </c>
      <c r="C145" s="22" t="s">
        <v>70</v>
      </c>
      <c r="D145" s="23"/>
      <c r="E145" s="8">
        <v>238.8</v>
      </c>
      <c r="F145" s="23"/>
      <c r="G145" s="8">
        <v>238.8</v>
      </c>
    </row>
    <row r="146" spans="2:7" ht="23.25" hidden="1" x14ac:dyDescent="0.5">
      <c r="B146" s="20" t="s">
        <v>106</v>
      </c>
      <c r="C146" s="22"/>
      <c r="D146" s="8"/>
      <c r="E146" s="8">
        <v>286.39999999999998</v>
      </c>
      <c r="F146" s="8"/>
      <c r="G146" s="8">
        <v>286.39999999999998</v>
      </c>
    </row>
    <row r="147" spans="2:7" ht="23.25" hidden="1" x14ac:dyDescent="0.5">
      <c r="B147" s="24" t="s">
        <v>108</v>
      </c>
      <c r="C147" s="25" t="s">
        <v>70</v>
      </c>
      <c r="D147" s="26"/>
      <c r="E147" s="26">
        <v>6069369.7199999997</v>
      </c>
      <c r="F147" s="26"/>
      <c r="G147" s="26">
        <v>6069369.7199999997</v>
      </c>
    </row>
    <row r="148" spans="2:7" ht="24" hidden="1" thickBot="1" x14ac:dyDescent="0.55000000000000004">
      <c r="B148" s="27"/>
      <c r="C148" s="28"/>
      <c r="D148" s="29">
        <f>SUM(D86:D147)</f>
        <v>36074110.960000001</v>
      </c>
      <c r="E148" s="29">
        <f>SUM(E86:E147)</f>
        <v>36074110.960000001</v>
      </c>
      <c r="F148" s="29">
        <f>SUM(F86:F147)</f>
        <v>36074110.960000001</v>
      </c>
      <c r="G148" s="29">
        <f>SUM(G86:G147)</f>
        <v>36074110.960000001</v>
      </c>
    </row>
    <row r="149" spans="2:7" ht="22.5" hidden="1" thickTop="1" x14ac:dyDescent="0.5">
      <c r="E149" s="30">
        <f>D148-E148</f>
        <v>0</v>
      </c>
      <c r="G149" s="30">
        <f>F148-G148</f>
        <v>0</v>
      </c>
    </row>
    <row r="150" spans="2:7" hidden="1" x14ac:dyDescent="0.5"/>
    <row r="151" spans="2:7" hidden="1" x14ac:dyDescent="0.5"/>
    <row r="152" spans="2:7" hidden="1" x14ac:dyDescent="0.5"/>
    <row r="153" spans="2:7" hidden="1" x14ac:dyDescent="0.5"/>
    <row r="154" spans="2:7" hidden="1" x14ac:dyDescent="0.5"/>
    <row r="155" spans="2:7" hidden="1" x14ac:dyDescent="0.5"/>
    <row r="156" spans="2:7" hidden="1" x14ac:dyDescent="0.5"/>
    <row r="157" spans="2:7" hidden="1" x14ac:dyDescent="0.5"/>
    <row r="158" spans="2:7" hidden="1" x14ac:dyDescent="0.5"/>
    <row r="159" spans="2:7" hidden="1" x14ac:dyDescent="0.5"/>
    <row r="160" spans="2:7" hidden="1" x14ac:dyDescent="0.5"/>
    <row r="161" spans="2:7" hidden="1" x14ac:dyDescent="0.5"/>
    <row r="162" spans="2:7" ht="21.95" hidden="1" customHeight="1" x14ac:dyDescent="0.5">
      <c r="B162" s="246" t="s">
        <v>25</v>
      </c>
      <c r="C162" s="246"/>
    </row>
    <row r="163" spans="2:7" ht="21.95" hidden="1" customHeight="1" x14ac:dyDescent="0.5">
      <c r="B163" s="246" t="s">
        <v>107</v>
      </c>
      <c r="C163" s="246"/>
      <c r="E163" s="12"/>
      <c r="G163" s="12"/>
    </row>
    <row r="164" spans="2:7" ht="21.95" hidden="1" customHeight="1" x14ac:dyDescent="0.5">
      <c r="B164" s="247" t="s">
        <v>142</v>
      </c>
      <c r="C164" s="247"/>
      <c r="E164" s="13"/>
      <c r="G164" s="13"/>
    </row>
    <row r="165" spans="2:7" ht="21.95" hidden="1" customHeight="1" x14ac:dyDescent="0.5">
      <c r="B165" s="14" t="s">
        <v>39</v>
      </c>
      <c r="C165" s="14" t="s">
        <v>0</v>
      </c>
      <c r="D165" s="15" t="s">
        <v>53</v>
      </c>
      <c r="E165" s="15" t="s">
        <v>112</v>
      </c>
      <c r="F165" s="15" t="s">
        <v>53</v>
      </c>
      <c r="G165" s="15" t="s">
        <v>112</v>
      </c>
    </row>
    <row r="166" spans="2:7" ht="23.25" hidden="1" x14ac:dyDescent="0.5">
      <c r="B166" s="31" t="s">
        <v>72</v>
      </c>
      <c r="C166" s="32" t="s">
        <v>73</v>
      </c>
      <c r="D166" s="33"/>
      <c r="E166" s="34"/>
      <c r="F166" s="33"/>
      <c r="G166" s="34"/>
    </row>
    <row r="167" spans="2:7" ht="23.25" hidden="1" x14ac:dyDescent="0.5">
      <c r="B167" s="35" t="s">
        <v>54</v>
      </c>
      <c r="C167" s="17" t="s">
        <v>68</v>
      </c>
      <c r="D167" s="36">
        <v>30495712.120000001</v>
      </c>
      <c r="E167" s="36"/>
      <c r="F167" s="36">
        <v>30495712.120000001</v>
      </c>
      <c r="G167" s="36"/>
    </row>
    <row r="168" spans="2:7" ht="23.25" hidden="1" x14ac:dyDescent="0.5">
      <c r="B168" s="20" t="s">
        <v>55</v>
      </c>
      <c r="C168" s="21" t="s">
        <v>69</v>
      </c>
      <c r="D168" s="8">
        <v>1108807.58</v>
      </c>
      <c r="E168" s="8"/>
      <c r="F168" s="8">
        <v>1108807.58</v>
      </c>
      <c r="G168" s="8"/>
    </row>
    <row r="169" spans="2:7" ht="23.25" hidden="1" x14ac:dyDescent="0.5">
      <c r="B169" s="20" t="s">
        <v>91</v>
      </c>
      <c r="C169" s="21" t="s">
        <v>68</v>
      </c>
      <c r="D169" s="8">
        <v>1.1100000000000001</v>
      </c>
      <c r="E169" s="8"/>
      <c r="F169" s="8">
        <v>1.1100000000000001</v>
      </c>
      <c r="G169" s="8"/>
    </row>
    <row r="170" spans="2:7" ht="23.25" hidden="1" x14ac:dyDescent="0.5">
      <c r="B170" s="20" t="s">
        <v>105</v>
      </c>
      <c r="C170" s="21"/>
      <c r="D170" s="8">
        <v>199709.7</v>
      </c>
      <c r="E170" s="8"/>
      <c r="F170" s="8">
        <v>199709.7</v>
      </c>
      <c r="G170" s="8"/>
    </row>
    <row r="171" spans="2:7" ht="23.25" hidden="1" x14ac:dyDescent="0.5">
      <c r="B171" s="20" t="s">
        <v>56</v>
      </c>
      <c r="C171" s="22">
        <v>701</v>
      </c>
      <c r="D171" s="8">
        <v>3589855.81</v>
      </c>
      <c r="E171" s="8"/>
      <c r="F171" s="8">
        <v>3589855.81</v>
      </c>
      <c r="G171" s="8"/>
    </row>
    <row r="172" spans="2:7" ht="23.25" hidden="1" x14ac:dyDescent="0.5">
      <c r="B172" s="20" t="s">
        <v>57</v>
      </c>
      <c r="C172" s="21" t="s">
        <v>52</v>
      </c>
      <c r="D172" s="8">
        <v>44087</v>
      </c>
      <c r="E172" s="8"/>
      <c r="F172" s="8">
        <v>44087</v>
      </c>
      <c r="G172" s="8"/>
    </row>
    <row r="173" spans="2:7" ht="23.25" hidden="1" x14ac:dyDescent="0.5">
      <c r="B173" s="20" t="s">
        <v>42</v>
      </c>
      <c r="C173" s="22">
        <v>100</v>
      </c>
      <c r="D173" s="8">
        <v>709177</v>
      </c>
      <c r="E173" s="8"/>
      <c r="F173" s="8">
        <v>709177</v>
      </c>
      <c r="G173" s="8"/>
    </row>
    <row r="174" spans="2:7" ht="23.25" hidden="1" x14ac:dyDescent="0.5">
      <c r="B174" s="20" t="s">
        <v>43</v>
      </c>
      <c r="C174" s="22">
        <v>120</v>
      </c>
      <c r="D174" s="8">
        <v>167220</v>
      </c>
      <c r="E174" s="8"/>
      <c r="F174" s="8">
        <v>167220</v>
      </c>
      <c r="G174" s="8"/>
    </row>
    <row r="175" spans="2:7" ht="23.25" hidden="1" x14ac:dyDescent="0.5">
      <c r="B175" s="20" t="s">
        <v>44</v>
      </c>
      <c r="C175" s="22">
        <v>130</v>
      </c>
      <c r="D175" s="8">
        <v>321930</v>
      </c>
      <c r="E175" s="8"/>
      <c r="F175" s="8">
        <v>321930</v>
      </c>
      <c r="G175" s="8"/>
    </row>
    <row r="176" spans="2:7" ht="23.25" hidden="1" x14ac:dyDescent="0.5">
      <c r="B176" s="20" t="s">
        <v>45</v>
      </c>
      <c r="C176" s="22">
        <v>200</v>
      </c>
      <c r="D176" s="8">
        <v>385192</v>
      </c>
      <c r="E176" s="8"/>
      <c r="F176" s="8">
        <v>385192</v>
      </c>
      <c r="G176" s="8"/>
    </row>
    <row r="177" spans="2:7" ht="23.25" hidden="1" x14ac:dyDescent="0.5">
      <c r="B177" s="20" t="s">
        <v>46</v>
      </c>
      <c r="C177" s="22">
        <v>250</v>
      </c>
      <c r="D177" s="8">
        <v>316067.34000000003</v>
      </c>
      <c r="E177" s="8"/>
      <c r="F177" s="8">
        <v>316067.34000000003</v>
      </c>
      <c r="G177" s="8"/>
    </row>
    <row r="178" spans="2:7" ht="23.25" hidden="1" x14ac:dyDescent="0.5">
      <c r="B178" s="20" t="s">
        <v>47</v>
      </c>
      <c r="C178" s="22">
        <v>270</v>
      </c>
      <c r="D178" s="8">
        <v>116578</v>
      </c>
      <c r="E178" s="8"/>
      <c r="F178" s="8">
        <v>116578</v>
      </c>
      <c r="G178" s="8"/>
    </row>
    <row r="179" spans="2:7" ht="23.25" hidden="1" x14ac:dyDescent="0.5">
      <c r="B179" s="20" t="s">
        <v>48</v>
      </c>
      <c r="C179" s="22">
        <v>300</v>
      </c>
      <c r="D179" s="8">
        <v>27313.65</v>
      </c>
      <c r="E179" s="8"/>
      <c r="F179" s="8">
        <v>27313.65</v>
      </c>
      <c r="G179" s="8"/>
    </row>
    <row r="180" spans="2:7" ht="23.25" hidden="1" x14ac:dyDescent="0.5">
      <c r="B180" s="20" t="s">
        <v>41</v>
      </c>
      <c r="C180" s="22">
        <v>400</v>
      </c>
      <c r="D180" s="8"/>
      <c r="E180" s="8"/>
      <c r="F180" s="8"/>
      <c r="G180" s="8"/>
    </row>
    <row r="181" spans="2:7" ht="23.25" hidden="1" x14ac:dyDescent="0.5">
      <c r="B181" s="20" t="s">
        <v>76</v>
      </c>
      <c r="C181" s="22" t="s">
        <v>70</v>
      </c>
      <c r="D181" s="8"/>
      <c r="E181" s="8"/>
      <c r="F181" s="8"/>
      <c r="G181" s="8"/>
    </row>
    <row r="182" spans="2:7" ht="23.25" hidden="1" x14ac:dyDescent="0.5">
      <c r="B182" s="20" t="s">
        <v>100</v>
      </c>
      <c r="C182" s="22" t="s">
        <v>40</v>
      </c>
      <c r="D182" s="8"/>
      <c r="E182" s="8"/>
      <c r="F182" s="8"/>
      <c r="G182" s="8"/>
    </row>
    <row r="183" spans="2:7" ht="23.25" hidden="1" x14ac:dyDescent="0.5">
      <c r="B183" s="20" t="s">
        <v>101</v>
      </c>
      <c r="C183" s="22"/>
      <c r="D183" s="8"/>
      <c r="E183" s="8"/>
      <c r="F183" s="8"/>
      <c r="G183" s="8"/>
    </row>
    <row r="184" spans="2:7" ht="23.25" hidden="1" x14ac:dyDescent="0.5">
      <c r="B184" s="20" t="s">
        <v>94</v>
      </c>
      <c r="C184" s="22"/>
      <c r="D184" s="8"/>
      <c r="E184" s="8"/>
      <c r="F184" s="8"/>
      <c r="G184" s="8"/>
    </row>
    <row r="185" spans="2:7" ht="23.25" hidden="1" x14ac:dyDescent="0.5">
      <c r="B185" s="20" t="s">
        <v>92</v>
      </c>
      <c r="C185" s="22"/>
      <c r="D185" s="8"/>
      <c r="E185" s="8"/>
      <c r="F185" s="8"/>
      <c r="G185" s="8"/>
    </row>
    <row r="186" spans="2:7" ht="23.25" hidden="1" x14ac:dyDescent="0.5">
      <c r="B186" s="20" t="s">
        <v>103</v>
      </c>
      <c r="C186" s="22"/>
      <c r="D186" s="8"/>
      <c r="E186" s="8"/>
      <c r="F186" s="8"/>
      <c r="G186" s="8"/>
    </row>
    <row r="187" spans="2:7" ht="23.25" hidden="1" x14ac:dyDescent="0.5">
      <c r="B187" s="20" t="s">
        <v>93</v>
      </c>
      <c r="C187" s="22"/>
      <c r="D187" s="8"/>
      <c r="E187" s="8"/>
      <c r="F187" s="8"/>
      <c r="G187" s="8"/>
    </row>
    <row r="188" spans="2:7" ht="23.25" hidden="1" x14ac:dyDescent="0.5">
      <c r="B188" s="20" t="s">
        <v>99</v>
      </c>
      <c r="C188" s="22"/>
      <c r="D188" s="8"/>
      <c r="E188" s="8"/>
      <c r="F188" s="8"/>
      <c r="G188" s="8"/>
    </row>
    <row r="189" spans="2:7" ht="23.25" hidden="1" x14ac:dyDescent="0.5">
      <c r="B189" s="20" t="s">
        <v>104</v>
      </c>
      <c r="C189" s="22"/>
      <c r="D189" s="8"/>
      <c r="E189" s="8"/>
      <c r="F189" s="8"/>
      <c r="G189" s="8"/>
    </row>
    <row r="190" spans="2:7" ht="23.25" hidden="1" x14ac:dyDescent="0.5">
      <c r="B190" s="20" t="s">
        <v>110</v>
      </c>
      <c r="C190" s="22"/>
      <c r="D190" s="8"/>
      <c r="E190" s="8"/>
      <c r="F190" s="8"/>
      <c r="G190" s="8"/>
    </row>
    <row r="191" spans="2:7" ht="23.25" hidden="1" x14ac:dyDescent="0.5">
      <c r="B191" s="20" t="s">
        <v>95</v>
      </c>
      <c r="C191" s="22"/>
      <c r="D191" s="8"/>
      <c r="E191" s="8"/>
      <c r="F191" s="8"/>
      <c r="G191" s="8"/>
    </row>
    <row r="192" spans="2:7" ht="23.25" hidden="1" x14ac:dyDescent="0.5">
      <c r="B192" s="20" t="s">
        <v>109</v>
      </c>
      <c r="C192" s="22"/>
      <c r="D192" s="8">
        <v>6000</v>
      </c>
      <c r="E192" s="8"/>
      <c r="F192" s="8">
        <v>6000</v>
      </c>
      <c r="G192" s="8"/>
    </row>
    <row r="193" spans="2:7" ht="23.25" hidden="1" x14ac:dyDescent="0.5">
      <c r="B193" s="20" t="s">
        <v>111</v>
      </c>
      <c r="C193" s="22" t="s">
        <v>70</v>
      </c>
      <c r="D193" s="8"/>
      <c r="E193" s="8"/>
      <c r="F193" s="8"/>
      <c r="G193" s="8"/>
    </row>
    <row r="194" spans="2:7" ht="23.25" hidden="1" x14ac:dyDescent="0.5">
      <c r="B194" s="20" t="s">
        <v>124</v>
      </c>
      <c r="C194" s="22" t="s">
        <v>70</v>
      </c>
      <c r="D194" s="8"/>
      <c r="E194" s="8"/>
      <c r="F194" s="8"/>
      <c r="G194" s="8"/>
    </row>
    <row r="195" spans="2:7" ht="23.25" hidden="1" x14ac:dyDescent="0.5">
      <c r="B195" s="20" t="s">
        <v>58</v>
      </c>
      <c r="C195" s="22" t="s">
        <v>70</v>
      </c>
      <c r="D195" s="8"/>
      <c r="E195" s="8"/>
      <c r="F195" s="8"/>
      <c r="G195" s="8"/>
    </row>
    <row r="196" spans="2:7" ht="23.25" hidden="1" x14ac:dyDescent="0.5">
      <c r="B196" s="20" t="s">
        <v>59</v>
      </c>
      <c r="C196" s="22" t="s">
        <v>70</v>
      </c>
      <c r="D196" s="8">
        <v>77000</v>
      </c>
      <c r="E196" s="8"/>
      <c r="F196" s="8">
        <v>77000</v>
      </c>
      <c r="G196" s="8"/>
    </row>
    <row r="197" spans="2:7" ht="23.25" hidden="1" x14ac:dyDescent="0.5">
      <c r="B197" s="20" t="s">
        <v>66</v>
      </c>
      <c r="C197" s="22" t="s">
        <v>70</v>
      </c>
      <c r="D197" s="8"/>
      <c r="E197" s="8"/>
      <c r="F197" s="8"/>
      <c r="G197" s="8"/>
    </row>
    <row r="198" spans="2:7" ht="23.25" hidden="1" x14ac:dyDescent="0.5">
      <c r="B198" s="20" t="s">
        <v>97</v>
      </c>
      <c r="C198" s="22" t="s">
        <v>70</v>
      </c>
      <c r="D198" s="8"/>
      <c r="E198" s="8"/>
      <c r="F198" s="8"/>
      <c r="G198" s="8"/>
    </row>
    <row r="199" spans="2:7" ht="23.25" hidden="1" x14ac:dyDescent="0.5">
      <c r="B199" s="20" t="s">
        <v>71</v>
      </c>
      <c r="C199" s="22" t="s">
        <v>40</v>
      </c>
      <c r="D199" s="8">
        <v>4818</v>
      </c>
      <c r="E199" s="8"/>
      <c r="F199" s="8">
        <v>4818</v>
      </c>
      <c r="G199" s="8"/>
    </row>
    <row r="200" spans="2:7" ht="23.25" hidden="1" x14ac:dyDescent="0.5">
      <c r="B200" s="20" t="s">
        <v>67</v>
      </c>
      <c r="C200" s="22" t="s">
        <v>40</v>
      </c>
      <c r="D200" s="8">
        <v>8558</v>
      </c>
      <c r="E200" s="8"/>
      <c r="F200" s="8">
        <v>8558</v>
      </c>
      <c r="G200" s="8"/>
    </row>
    <row r="201" spans="2:7" ht="23.25" hidden="1" x14ac:dyDescent="0.5">
      <c r="B201" s="20" t="s">
        <v>75</v>
      </c>
      <c r="C201" s="22"/>
      <c r="D201" s="8"/>
      <c r="E201" s="8"/>
      <c r="F201" s="8"/>
      <c r="G201" s="8"/>
    </row>
    <row r="202" spans="2:7" ht="23.25" hidden="1" x14ac:dyDescent="0.5">
      <c r="B202" s="20" t="s">
        <v>74</v>
      </c>
      <c r="C202" s="22" t="s">
        <v>70</v>
      </c>
      <c r="D202" s="8"/>
      <c r="E202" s="8"/>
      <c r="F202" s="8"/>
      <c r="G202" s="8"/>
    </row>
    <row r="203" spans="2:7" ht="23.25" hidden="1" x14ac:dyDescent="0.5">
      <c r="B203" s="20" t="s">
        <v>78</v>
      </c>
      <c r="C203" s="22" t="s">
        <v>70</v>
      </c>
      <c r="D203" s="8"/>
      <c r="E203" s="8"/>
      <c r="F203" s="8"/>
      <c r="G203" s="8"/>
    </row>
    <row r="204" spans="2:7" ht="23.25" hidden="1" x14ac:dyDescent="0.5">
      <c r="B204" s="20" t="s">
        <v>77</v>
      </c>
      <c r="C204" s="22" t="s">
        <v>70</v>
      </c>
      <c r="D204" s="8"/>
      <c r="E204" s="8"/>
      <c r="F204" s="8"/>
      <c r="G204" s="8"/>
    </row>
    <row r="205" spans="2:7" ht="23.25" hidden="1" x14ac:dyDescent="0.5">
      <c r="B205" s="20" t="s">
        <v>120</v>
      </c>
      <c r="C205" s="22" t="s">
        <v>70</v>
      </c>
      <c r="D205" s="8"/>
      <c r="E205" s="8"/>
      <c r="F205" s="8"/>
      <c r="G205" s="8"/>
    </row>
    <row r="206" spans="2:7" ht="23.25" hidden="1" x14ac:dyDescent="0.5">
      <c r="B206" s="20" t="s">
        <v>121</v>
      </c>
      <c r="C206" s="22" t="s">
        <v>70</v>
      </c>
      <c r="D206" s="8"/>
      <c r="E206" s="8"/>
      <c r="F206" s="8"/>
      <c r="G206" s="8"/>
    </row>
    <row r="207" spans="2:7" ht="23.25" hidden="1" x14ac:dyDescent="0.5">
      <c r="B207" s="20" t="s">
        <v>122</v>
      </c>
      <c r="C207" s="22" t="s">
        <v>70</v>
      </c>
      <c r="D207" s="8"/>
      <c r="E207" s="8"/>
      <c r="F207" s="8"/>
      <c r="G207" s="8"/>
    </row>
    <row r="208" spans="2:7" ht="23.25" hidden="1" x14ac:dyDescent="0.5">
      <c r="B208" s="20" t="s">
        <v>116</v>
      </c>
      <c r="C208" s="22" t="s">
        <v>70</v>
      </c>
      <c r="D208" s="8"/>
      <c r="E208" s="8"/>
      <c r="F208" s="8"/>
      <c r="G208" s="8"/>
    </row>
    <row r="209" spans="2:7" ht="23.25" hidden="1" x14ac:dyDescent="0.5">
      <c r="B209" s="20" t="s">
        <v>123</v>
      </c>
      <c r="C209" s="22" t="s">
        <v>70</v>
      </c>
      <c r="D209" s="8"/>
      <c r="E209" s="8"/>
      <c r="F209" s="8"/>
      <c r="G209" s="8"/>
    </row>
    <row r="210" spans="2:7" ht="23.25" hidden="1" x14ac:dyDescent="0.5">
      <c r="B210" s="20" t="s">
        <v>117</v>
      </c>
      <c r="C210" s="22" t="s">
        <v>70</v>
      </c>
      <c r="D210" s="8"/>
      <c r="E210" s="8"/>
      <c r="F210" s="8"/>
      <c r="G210" s="8"/>
    </row>
    <row r="211" spans="2:7" ht="23.25" hidden="1" x14ac:dyDescent="0.5">
      <c r="B211" s="20" t="s">
        <v>118</v>
      </c>
      <c r="C211" s="22" t="s">
        <v>70</v>
      </c>
      <c r="D211" s="8"/>
      <c r="E211" s="8"/>
      <c r="F211" s="8"/>
      <c r="G211" s="8"/>
    </row>
    <row r="212" spans="2:7" ht="23.25" hidden="1" x14ac:dyDescent="0.5">
      <c r="B212" s="20" t="s">
        <v>119</v>
      </c>
      <c r="C212" s="22" t="s">
        <v>70</v>
      </c>
      <c r="D212" s="8"/>
      <c r="E212" s="8"/>
      <c r="F212" s="8"/>
      <c r="G212" s="8"/>
    </row>
    <row r="213" spans="2:7" ht="23.25" hidden="1" x14ac:dyDescent="0.5">
      <c r="B213" s="20" t="s">
        <v>125</v>
      </c>
      <c r="C213" s="22" t="s">
        <v>70</v>
      </c>
      <c r="D213" s="8"/>
      <c r="E213" s="8"/>
      <c r="F213" s="8"/>
      <c r="G213" s="8"/>
    </row>
    <row r="214" spans="2:7" ht="23.25" hidden="1" x14ac:dyDescent="0.5">
      <c r="B214" s="20" t="s">
        <v>140</v>
      </c>
      <c r="C214" s="22"/>
      <c r="D214" s="8">
        <v>187200</v>
      </c>
      <c r="E214" s="8"/>
      <c r="F214" s="8">
        <v>187200</v>
      </c>
      <c r="G214" s="8"/>
    </row>
    <row r="215" spans="2:7" ht="23.25" hidden="1" x14ac:dyDescent="0.5">
      <c r="B215" s="20" t="s">
        <v>63</v>
      </c>
      <c r="C215" s="21" t="s">
        <v>50</v>
      </c>
      <c r="D215" s="8">
        <v>171289</v>
      </c>
      <c r="E215" s="8"/>
      <c r="F215" s="8">
        <v>171289</v>
      </c>
      <c r="G215" s="8"/>
    </row>
    <row r="216" spans="2:7" ht="23.25" hidden="1" x14ac:dyDescent="0.5">
      <c r="B216" s="20" t="s">
        <v>64</v>
      </c>
      <c r="C216" s="21" t="s">
        <v>49</v>
      </c>
      <c r="D216" s="8">
        <v>20185</v>
      </c>
      <c r="E216" s="8"/>
      <c r="F216" s="8">
        <v>20185</v>
      </c>
      <c r="G216" s="8"/>
    </row>
    <row r="217" spans="2:7" ht="23.25" hidden="1" x14ac:dyDescent="0.5">
      <c r="B217" s="20" t="s">
        <v>65</v>
      </c>
      <c r="C217" s="21" t="s">
        <v>51</v>
      </c>
      <c r="D217" s="8">
        <v>17040</v>
      </c>
      <c r="E217" s="8"/>
      <c r="F217" s="8">
        <v>17040</v>
      </c>
      <c r="G217" s="8"/>
    </row>
    <row r="218" spans="2:7" ht="23.25" hidden="1" x14ac:dyDescent="0.5">
      <c r="B218" s="20" t="s">
        <v>61</v>
      </c>
      <c r="C218" s="22">
        <v>700</v>
      </c>
      <c r="D218" s="8"/>
      <c r="E218" s="8">
        <v>21855531.969999999</v>
      </c>
      <c r="F218" s="8"/>
      <c r="G218" s="8">
        <v>21855531.969999999</v>
      </c>
    </row>
    <row r="219" spans="2:7" ht="23.25" hidden="1" x14ac:dyDescent="0.5">
      <c r="B219" s="20" t="s">
        <v>96</v>
      </c>
      <c r="C219" s="22"/>
      <c r="D219" s="8"/>
      <c r="E219" s="8">
        <v>6380059.9800000004</v>
      </c>
      <c r="F219" s="8"/>
      <c r="G219" s="8">
        <v>6380059.9800000004</v>
      </c>
    </row>
    <row r="220" spans="2:7" ht="23.25" hidden="1" x14ac:dyDescent="0.5">
      <c r="B220" s="20" t="s">
        <v>62</v>
      </c>
      <c r="C220" s="22">
        <v>900</v>
      </c>
      <c r="D220" s="8"/>
      <c r="E220" s="8">
        <v>2801234.79</v>
      </c>
      <c r="F220" s="8"/>
      <c r="G220" s="8">
        <v>2801234.79</v>
      </c>
    </row>
    <row r="221" spans="2:7" ht="23.25" hidden="1" x14ac:dyDescent="0.5">
      <c r="B221" s="20" t="s">
        <v>19</v>
      </c>
      <c r="C221" s="22">
        <v>900</v>
      </c>
      <c r="D221" s="8"/>
      <c r="E221" s="8">
        <v>232242.64</v>
      </c>
      <c r="F221" s="8"/>
      <c r="G221" s="8">
        <v>232242.64</v>
      </c>
    </row>
    <row r="222" spans="2:7" ht="23.25" hidden="1" x14ac:dyDescent="0.5">
      <c r="B222" s="20" t="s">
        <v>132</v>
      </c>
      <c r="C222" s="22" t="s">
        <v>70</v>
      </c>
      <c r="D222" s="8"/>
      <c r="E222" s="8">
        <v>35200</v>
      </c>
      <c r="F222" s="8"/>
      <c r="G222" s="8">
        <v>35200</v>
      </c>
    </row>
    <row r="223" spans="2:7" ht="23.25" hidden="1" x14ac:dyDescent="0.5">
      <c r="B223" s="20" t="s">
        <v>133</v>
      </c>
      <c r="C223" s="22"/>
      <c r="D223" s="8"/>
      <c r="E223" s="8">
        <v>397177</v>
      </c>
      <c r="F223" s="8"/>
      <c r="G223" s="8">
        <v>397177</v>
      </c>
    </row>
    <row r="224" spans="2:7" ht="23.25" hidden="1" x14ac:dyDescent="0.5">
      <c r="B224" s="20" t="s">
        <v>134</v>
      </c>
      <c r="C224" s="22"/>
      <c r="D224" s="8"/>
      <c r="E224" s="8">
        <v>379650.01</v>
      </c>
      <c r="F224" s="8"/>
      <c r="G224" s="8">
        <v>379650.01</v>
      </c>
    </row>
    <row r="225" spans="2:7" ht="23.25" hidden="1" x14ac:dyDescent="0.5">
      <c r="B225" s="20" t="s">
        <v>60</v>
      </c>
      <c r="C225" s="22" t="s">
        <v>70</v>
      </c>
      <c r="D225" s="23"/>
      <c r="E225" s="8">
        <v>238.8</v>
      </c>
      <c r="F225" s="23"/>
      <c r="G225" s="8">
        <v>238.8</v>
      </c>
    </row>
    <row r="226" spans="2:7" ht="23.25" hidden="1" x14ac:dyDescent="0.5">
      <c r="B226" s="20" t="s">
        <v>106</v>
      </c>
      <c r="C226" s="22"/>
      <c r="D226" s="8"/>
      <c r="E226" s="8">
        <v>286.39999999999998</v>
      </c>
      <c r="F226" s="8"/>
      <c r="G226" s="8">
        <v>286.39999999999998</v>
      </c>
    </row>
    <row r="227" spans="2:7" ht="23.25" hidden="1" x14ac:dyDescent="0.5">
      <c r="B227" s="24" t="s">
        <v>108</v>
      </c>
      <c r="C227" s="25" t="s">
        <v>70</v>
      </c>
      <c r="D227" s="26"/>
      <c r="E227" s="26">
        <v>5892119.7199999997</v>
      </c>
      <c r="F227" s="26"/>
      <c r="G227" s="26">
        <v>5892119.7199999997</v>
      </c>
    </row>
    <row r="228" spans="2:7" ht="24" hidden="1" thickBot="1" x14ac:dyDescent="0.55000000000000004">
      <c r="B228" s="27"/>
      <c r="C228" s="28"/>
      <c r="D228" s="29">
        <f>SUM(D166:D227)</f>
        <v>37973741.310000002</v>
      </c>
      <c r="E228" s="29">
        <f>SUM(E166:E227)</f>
        <v>37973741.310000002</v>
      </c>
      <c r="F228" s="29">
        <f>SUM(F166:F227)</f>
        <v>37973741.310000002</v>
      </c>
      <c r="G228" s="29">
        <f>SUM(G166:G227)</f>
        <v>37973741.310000002</v>
      </c>
    </row>
    <row r="229" spans="2:7" ht="22.5" hidden="1" thickTop="1" x14ac:dyDescent="0.5">
      <c r="E229" s="30">
        <f>D228-E228</f>
        <v>0</v>
      </c>
      <c r="G229" s="30">
        <f>F228-G228</f>
        <v>0</v>
      </c>
    </row>
    <row r="230" spans="2:7" hidden="1" x14ac:dyDescent="0.5">
      <c r="E230" s="30"/>
      <c r="G230" s="30"/>
    </row>
    <row r="231" spans="2:7" hidden="1" x14ac:dyDescent="0.5">
      <c r="E231" s="30"/>
      <c r="G231" s="30"/>
    </row>
    <row r="232" spans="2:7" hidden="1" x14ac:dyDescent="0.5">
      <c r="E232" s="30"/>
      <c r="G232" s="30"/>
    </row>
    <row r="233" spans="2:7" hidden="1" x14ac:dyDescent="0.5">
      <c r="E233" s="30"/>
      <c r="G233" s="30"/>
    </row>
    <row r="234" spans="2:7" hidden="1" x14ac:dyDescent="0.5">
      <c r="E234" s="30"/>
      <c r="G234" s="30"/>
    </row>
    <row r="235" spans="2:7" hidden="1" x14ac:dyDescent="0.5">
      <c r="E235" s="30"/>
      <c r="G235" s="30"/>
    </row>
    <row r="236" spans="2:7" hidden="1" x14ac:dyDescent="0.5">
      <c r="E236" s="30"/>
      <c r="G236" s="30"/>
    </row>
    <row r="237" spans="2:7" hidden="1" x14ac:dyDescent="0.5">
      <c r="E237" s="30"/>
      <c r="G237" s="30"/>
    </row>
    <row r="238" spans="2:7" hidden="1" x14ac:dyDescent="0.5">
      <c r="E238" s="30"/>
      <c r="G238" s="30"/>
    </row>
    <row r="239" spans="2:7" hidden="1" x14ac:dyDescent="0.5">
      <c r="E239" s="30"/>
      <c r="G239" s="30"/>
    </row>
    <row r="240" spans="2:7" ht="23.25" hidden="1" x14ac:dyDescent="0.5">
      <c r="B240" s="246" t="s">
        <v>25</v>
      </c>
      <c r="C240" s="246"/>
    </row>
    <row r="241" spans="2:7" ht="23.25" hidden="1" x14ac:dyDescent="0.5">
      <c r="B241" s="246" t="s">
        <v>107</v>
      </c>
      <c r="C241" s="246"/>
      <c r="E241" s="12"/>
      <c r="G241" s="12"/>
    </row>
    <row r="242" spans="2:7" ht="23.25" hidden="1" x14ac:dyDescent="0.5">
      <c r="B242" s="247" t="s">
        <v>149</v>
      </c>
      <c r="C242" s="247"/>
      <c r="E242" s="13"/>
      <c r="G242" s="13"/>
    </row>
    <row r="243" spans="2:7" ht="23.25" hidden="1" x14ac:dyDescent="0.5">
      <c r="B243" s="14" t="s">
        <v>39</v>
      </c>
      <c r="C243" s="14" t="s">
        <v>0</v>
      </c>
      <c r="D243" s="15" t="s">
        <v>53</v>
      </c>
      <c r="E243" s="15" t="s">
        <v>112</v>
      </c>
      <c r="F243" s="15" t="s">
        <v>53</v>
      </c>
      <c r="G243" s="15" t="s">
        <v>112</v>
      </c>
    </row>
    <row r="244" spans="2:7" ht="23.25" hidden="1" x14ac:dyDescent="0.5">
      <c r="B244" s="37" t="s">
        <v>72</v>
      </c>
      <c r="C244" s="38" t="s">
        <v>73</v>
      </c>
      <c r="D244" s="39">
        <v>43</v>
      </c>
      <c r="E244" s="40"/>
      <c r="F244" s="39">
        <v>43</v>
      </c>
      <c r="G244" s="40"/>
    </row>
    <row r="245" spans="2:7" ht="23.25" hidden="1" x14ac:dyDescent="0.5">
      <c r="B245" s="20" t="s">
        <v>54</v>
      </c>
      <c r="C245" s="21" t="s">
        <v>68</v>
      </c>
      <c r="D245" s="8">
        <v>28177484.34</v>
      </c>
      <c r="E245" s="8"/>
      <c r="F245" s="8">
        <v>28177484.34</v>
      </c>
      <c r="G245" s="8"/>
    </row>
    <row r="246" spans="2:7" ht="23.25" hidden="1" x14ac:dyDescent="0.5">
      <c r="B246" s="20" t="s">
        <v>55</v>
      </c>
      <c r="C246" s="21" t="s">
        <v>69</v>
      </c>
      <c r="D246" s="8">
        <v>1108807.58</v>
      </c>
      <c r="E246" s="8"/>
      <c r="F246" s="8">
        <v>1108807.58</v>
      </c>
      <c r="G246" s="8"/>
    </row>
    <row r="247" spans="2:7" ht="23.25" hidden="1" x14ac:dyDescent="0.5">
      <c r="B247" s="20" t="s">
        <v>91</v>
      </c>
      <c r="C247" s="21" t="s">
        <v>68</v>
      </c>
      <c r="D247" s="8">
        <v>1.1100000000000001</v>
      </c>
      <c r="E247" s="8"/>
      <c r="F247" s="8">
        <v>1.1100000000000001</v>
      </c>
      <c r="G247" s="8"/>
    </row>
    <row r="248" spans="2:7" ht="23.25" hidden="1" x14ac:dyDescent="0.5">
      <c r="B248" s="20" t="s">
        <v>105</v>
      </c>
      <c r="C248" s="21"/>
      <c r="D248" s="8">
        <v>105635</v>
      </c>
      <c r="E248" s="8"/>
      <c r="F248" s="8">
        <v>105635</v>
      </c>
      <c r="G248" s="8"/>
    </row>
    <row r="249" spans="2:7" ht="23.25" hidden="1" x14ac:dyDescent="0.5">
      <c r="B249" s="20" t="s">
        <v>56</v>
      </c>
      <c r="C249" s="22">
        <v>701</v>
      </c>
      <c r="D249" s="8">
        <v>4205774.5999999996</v>
      </c>
      <c r="E249" s="8"/>
      <c r="F249" s="8">
        <v>4205774.5999999996</v>
      </c>
      <c r="G249" s="8"/>
    </row>
    <row r="250" spans="2:7" ht="23.25" hidden="1" x14ac:dyDescent="0.5">
      <c r="B250" s="20" t="s">
        <v>57</v>
      </c>
      <c r="C250" s="21" t="s">
        <v>52</v>
      </c>
      <c r="D250" s="8">
        <v>345557.34</v>
      </c>
      <c r="E250" s="8"/>
      <c r="F250" s="8">
        <v>345557.34</v>
      </c>
      <c r="G250" s="8"/>
    </row>
    <row r="251" spans="2:7" ht="23.25" hidden="1" x14ac:dyDescent="0.5">
      <c r="B251" s="20" t="s">
        <v>42</v>
      </c>
      <c r="C251" s="22">
        <v>100</v>
      </c>
      <c r="D251" s="8">
        <v>949370</v>
      </c>
      <c r="E251" s="8"/>
      <c r="F251" s="8">
        <v>949370</v>
      </c>
      <c r="G251" s="8"/>
    </row>
    <row r="252" spans="2:7" ht="23.25" hidden="1" x14ac:dyDescent="0.5">
      <c r="B252" s="20" t="s">
        <v>43</v>
      </c>
      <c r="C252" s="22">
        <v>120</v>
      </c>
      <c r="D252" s="8">
        <v>222960</v>
      </c>
      <c r="E252" s="8"/>
      <c r="F252" s="8">
        <v>222960</v>
      </c>
      <c r="G252" s="8"/>
    </row>
    <row r="253" spans="2:7" ht="23.25" hidden="1" x14ac:dyDescent="0.5">
      <c r="B253" s="20" t="s">
        <v>44</v>
      </c>
      <c r="C253" s="22">
        <v>130</v>
      </c>
      <c r="D253" s="8">
        <v>429240</v>
      </c>
      <c r="E253" s="8"/>
      <c r="F253" s="8">
        <v>429240</v>
      </c>
      <c r="G253" s="8"/>
    </row>
    <row r="254" spans="2:7" ht="23.25" hidden="1" x14ac:dyDescent="0.5">
      <c r="B254" s="20" t="s">
        <v>45</v>
      </c>
      <c r="C254" s="22">
        <v>200</v>
      </c>
      <c r="D254" s="8">
        <v>498517</v>
      </c>
      <c r="E254" s="8"/>
      <c r="F254" s="8">
        <v>498517</v>
      </c>
      <c r="G254" s="8"/>
    </row>
    <row r="255" spans="2:7" ht="23.25" hidden="1" x14ac:dyDescent="0.5">
      <c r="B255" s="20" t="s">
        <v>46</v>
      </c>
      <c r="C255" s="22">
        <v>250</v>
      </c>
      <c r="D255" s="8">
        <v>408082.34</v>
      </c>
      <c r="E255" s="8"/>
      <c r="F255" s="8">
        <v>408082.34</v>
      </c>
      <c r="G255" s="8"/>
    </row>
    <row r="256" spans="2:7" ht="23.25" hidden="1" x14ac:dyDescent="0.5">
      <c r="B256" s="20" t="s">
        <v>47</v>
      </c>
      <c r="C256" s="22">
        <v>270</v>
      </c>
      <c r="D256" s="8">
        <v>166176</v>
      </c>
      <c r="E256" s="8"/>
      <c r="F256" s="8">
        <v>166176</v>
      </c>
      <c r="G256" s="8"/>
    </row>
    <row r="257" spans="2:7" ht="23.25" hidden="1" x14ac:dyDescent="0.5">
      <c r="B257" s="20" t="s">
        <v>48</v>
      </c>
      <c r="C257" s="22">
        <v>300</v>
      </c>
      <c r="D257" s="8">
        <v>36488.5</v>
      </c>
      <c r="E257" s="8"/>
      <c r="F257" s="8">
        <v>36488.5</v>
      </c>
      <c r="G257" s="8"/>
    </row>
    <row r="258" spans="2:7" ht="23.25" hidden="1" x14ac:dyDescent="0.5">
      <c r="B258" s="20" t="s">
        <v>41</v>
      </c>
      <c r="C258" s="22">
        <v>400</v>
      </c>
      <c r="D258" s="8"/>
      <c r="E258" s="8"/>
      <c r="F258" s="8"/>
      <c r="G258" s="8"/>
    </row>
    <row r="259" spans="2:7" ht="23.25" hidden="1" x14ac:dyDescent="0.5">
      <c r="B259" s="20" t="s">
        <v>76</v>
      </c>
      <c r="C259" s="22" t="s">
        <v>70</v>
      </c>
      <c r="D259" s="8"/>
      <c r="E259" s="8"/>
      <c r="F259" s="8"/>
      <c r="G259" s="8"/>
    </row>
    <row r="260" spans="2:7" ht="23.25" hidden="1" x14ac:dyDescent="0.5">
      <c r="B260" s="20" t="s">
        <v>100</v>
      </c>
      <c r="C260" s="22" t="s">
        <v>40</v>
      </c>
      <c r="D260" s="8"/>
      <c r="E260" s="8"/>
      <c r="F260" s="8"/>
      <c r="G260" s="8"/>
    </row>
    <row r="261" spans="2:7" ht="23.25" hidden="1" x14ac:dyDescent="0.5">
      <c r="B261" s="20" t="s">
        <v>101</v>
      </c>
      <c r="C261" s="22"/>
      <c r="D261" s="8"/>
      <c r="E261" s="8"/>
      <c r="F261" s="8"/>
      <c r="G261" s="8"/>
    </row>
    <row r="262" spans="2:7" ht="23.25" hidden="1" x14ac:dyDescent="0.5">
      <c r="B262" s="20" t="s">
        <v>94</v>
      </c>
      <c r="C262" s="22"/>
      <c r="D262" s="8"/>
      <c r="E262" s="8"/>
      <c r="F262" s="8"/>
      <c r="G262" s="8"/>
    </row>
    <row r="263" spans="2:7" ht="23.25" hidden="1" x14ac:dyDescent="0.5">
      <c r="B263" s="20" t="s">
        <v>92</v>
      </c>
      <c r="C263" s="22"/>
      <c r="D263" s="8"/>
      <c r="E263" s="8"/>
      <c r="F263" s="8"/>
      <c r="G263" s="8"/>
    </row>
    <row r="264" spans="2:7" ht="23.25" hidden="1" x14ac:dyDescent="0.5">
      <c r="B264" s="20" t="s">
        <v>103</v>
      </c>
      <c r="C264" s="22"/>
      <c r="D264" s="8"/>
      <c r="E264" s="8"/>
      <c r="F264" s="8"/>
      <c r="G264" s="8"/>
    </row>
    <row r="265" spans="2:7" ht="23.25" hidden="1" x14ac:dyDescent="0.5">
      <c r="B265" s="20" t="s">
        <v>93</v>
      </c>
      <c r="C265" s="22"/>
      <c r="D265" s="8"/>
      <c r="E265" s="8"/>
      <c r="F265" s="8"/>
      <c r="G265" s="8"/>
    </row>
    <row r="266" spans="2:7" ht="23.25" hidden="1" x14ac:dyDescent="0.5">
      <c r="B266" s="20" t="s">
        <v>99</v>
      </c>
      <c r="C266" s="22"/>
      <c r="D266" s="8"/>
      <c r="E266" s="8"/>
      <c r="F266" s="8"/>
      <c r="G266" s="8"/>
    </row>
    <row r="267" spans="2:7" ht="23.25" hidden="1" x14ac:dyDescent="0.5">
      <c r="B267" s="20" t="s">
        <v>104</v>
      </c>
      <c r="C267" s="22"/>
      <c r="D267" s="8"/>
      <c r="E267" s="8"/>
      <c r="F267" s="8"/>
      <c r="G267" s="8"/>
    </row>
    <row r="268" spans="2:7" ht="23.25" hidden="1" x14ac:dyDescent="0.5">
      <c r="B268" s="20" t="s">
        <v>110</v>
      </c>
      <c r="C268" s="22"/>
      <c r="D268" s="8"/>
      <c r="E268" s="8"/>
      <c r="F268" s="8"/>
      <c r="G268" s="8"/>
    </row>
    <row r="269" spans="2:7" ht="23.25" hidden="1" x14ac:dyDescent="0.5">
      <c r="B269" s="20" t="s">
        <v>95</v>
      </c>
      <c r="C269" s="22"/>
      <c r="D269" s="8"/>
      <c r="E269" s="8"/>
      <c r="F269" s="8"/>
      <c r="G269" s="8"/>
    </row>
    <row r="270" spans="2:7" ht="23.25" hidden="1" x14ac:dyDescent="0.5">
      <c r="B270" s="20" t="s">
        <v>109</v>
      </c>
      <c r="C270" s="22"/>
      <c r="D270" s="8">
        <v>30000</v>
      </c>
      <c r="E270" s="8"/>
      <c r="F270" s="8">
        <v>30000</v>
      </c>
      <c r="G270" s="8"/>
    </row>
    <row r="271" spans="2:7" ht="23.25" hidden="1" x14ac:dyDescent="0.5">
      <c r="B271" s="20" t="s">
        <v>111</v>
      </c>
      <c r="C271" s="22" t="s">
        <v>70</v>
      </c>
      <c r="D271" s="8"/>
      <c r="E271" s="8"/>
      <c r="F271" s="8"/>
      <c r="G271" s="8"/>
    </row>
    <row r="272" spans="2:7" ht="23.25" hidden="1" x14ac:dyDescent="0.5">
      <c r="B272" s="20" t="s">
        <v>124</v>
      </c>
      <c r="C272" s="22" t="s">
        <v>70</v>
      </c>
      <c r="D272" s="8"/>
      <c r="E272" s="8"/>
      <c r="F272" s="8"/>
      <c r="G272" s="8"/>
    </row>
    <row r="273" spans="2:7" ht="23.25" hidden="1" x14ac:dyDescent="0.5">
      <c r="B273" s="20" t="s">
        <v>58</v>
      </c>
      <c r="C273" s="22" t="s">
        <v>70</v>
      </c>
      <c r="D273" s="8"/>
      <c r="E273" s="8"/>
      <c r="F273" s="8"/>
      <c r="G273" s="8"/>
    </row>
    <row r="274" spans="2:7" ht="23.25" hidden="1" x14ac:dyDescent="0.5">
      <c r="B274" s="20" t="s">
        <v>59</v>
      </c>
      <c r="C274" s="22" t="s">
        <v>70</v>
      </c>
      <c r="D274" s="8">
        <v>77000</v>
      </c>
      <c r="E274" s="8"/>
      <c r="F274" s="8">
        <v>77000</v>
      </c>
      <c r="G274" s="8"/>
    </row>
    <row r="275" spans="2:7" ht="23.25" hidden="1" x14ac:dyDescent="0.5">
      <c r="B275" s="20" t="s">
        <v>66</v>
      </c>
      <c r="C275" s="22" t="s">
        <v>70</v>
      </c>
      <c r="D275" s="8">
        <v>41340</v>
      </c>
      <c r="E275" s="8"/>
      <c r="F275" s="8">
        <v>41340</v>
      </c>
      <c r="G275" s="8"/>
    </row>
    <row r="276" spans="2:7" ht="23.25" hidden="1" x14ac:dyDescent="0.5">
      <c r="B276" s="20" t="s">
        <v>97</v>
      </c>
      <c r="C276" s="22" t="s">
        <v>70</v>
      </c>
      <c r="D276" s="8"/>
      <c r="E276" s="8"/>
      <c r="F276" s="8"/>
      <c r="G276" s="8"/>
    </row>
    <row r="277" spans="2:7" ht="23.25" hidden="1" x14ac:dyDescent="0.5">
      <c r="B277" s="20" t="s">
        <v>71</v>
      </c>
      <c r="C277" s="22" t="s">
        <v>40</v>
      </c>
      <c r="D277" s="8">
        <v>8979</v>
      </c>
      <c r="E277" s="8"/>
      <c r="F277" s="8">
        <v>8979</v>
      </c>
      <c r="G277" s="8"/>
    </row>
    <row r="278" spans="2:7" ht="23.25" hidden="1" x14ac:dyDescent="0.5">
      <c r="B278" s="20" t="s">
        <v>67</v>
      </c>
      <c r="C278" s="22" t="s">
        <v>40</v>
      </c>
      <c r="D278" s="8">
        <v>18058</v>
      </c>
      <c r="E278" s="8"/>
      <c r="F278" s="8">
        <v>18058</v>
      </c>
      <c r="G278" s="8"/>
    </row>
    <row r="279" spans="2:7" ht="23.25" hidden="1" x14ac:dyDescent="0.5">
      <c r="B279" s="20" t="s">
        <v>75</v>
      </c>
      <c r="C279" s="22"/>
      <c r="D279" s="8"/>
      <c r="E279" s="8"/>
      <c r="F279" s="8"/>
      <c r="G279" s="8"/>
    </row>
    <row r="280" spans="2:7" ht="23.25" hidden="1" x14ac:dyDescent="0.5">
      <c r="B280" s="20" t="s">
        <v>74</v>
      </c>
      <c r="C280" s="22" t="s">
        <v>70</v>
      </c>
      <c r="D280" s="8"/>
      <c r="E280" s="8"/>
      <c r="F280" s="8"/>
      <c r="G280" s="8"/>
    </row>
    <row r="281" spans="2:7" ht="23.25" hidden="1" x14ac:dyDescent="0.5">
      <c r="B281" s="20" t="s">
        <v>78</v>
      </c>
      <c r="C281" s="22" t="s">
        <v>70</v>
      </c>
      <c r="D281" s="8"/>
      <c r="E281" s="8"/>
      <c r="F281" s="8"/>
      <c r="G281" s="8"/>
    </row>
    <row r="282" spans="2:7" ht="23.25" hidden="1" x14ac:dyDescent="0.5">
      <c r="B282" s="20" t="s">
        <v>77</v>
      </c>
      <c r="C282" s="22" t="s">
        <v>70</v>
      </c>
      <c r="D282" s="8"/>
      <c r="E282" s="8"/>
      <c r="F282" s="8"/>
      <c r="G282" s="8"/>
    </row>
    <row r="283" spans="2:7" ht="23.25" hidden="1" x14ac:dyDescent="0.5">
      <c r="B283" s="20" t="s">
        <v>120</v>
      </c>
      <c r="C283" s="22" t="s">
        <v>70</v>
      </c>
      <c r="D283" s="8">
        <v>36000</v>
      </c>
      <c r="E283" s="8"/>
      <c r="F283" s="8">
        <v>36000</v>
      </c>
      <c r="G283" s="8"/>
    </row>
    <row r="284" spans="2:7" ht="23.25" hidden="1" x14ac:dyDescent="0.5">
      <c r="B284" s="20" t="s">
        <v>121</v>
      </c>
      <c r="C284" s="22" t="s">
        <v>70</v>
      </c>
      <c r="D284" s="8">
        <v>118800</v>
      </c>
      <c r="E284" s="8"/>
      <c r="F284" s="8">
        <v>118800</v>
      </c>
      <c r="G284" s="8"/>
    </row>
    <row r="285" spans="2:7" ht="23.25" hidden="1" x14ac:dyDescent="0.5">
      <c r="B285" s="20" t="s">
        <v>122</v>
      </c>
      <c r="C285" s="22" t="s">
        <v>70</v>
      </c>
      <c r="D285" s="8"/>
      <c r="E285" s="8"/>
      <c r="F285" s="8"/>
      <c r="G285" s="8"/>
    </row>
    <row r="286" spans="2:7" ht="23.25" hidden="1" x14ac:dyDescent="0.5">
      <c r="B286" s="20" t="s">
        <v>116</v>
      </c>
      <c r="C286" s="22" t="s">
        <v>70</v>
      </c>
      <c r="D286" s="8"/>
      <c r="E286" s="8"/>
      <c r="F286" s="8"/>
      <c r="G286" s="8"/>
    </row>
    <row r="287" spans="2:7" ht="23.25" hidden="1" x14ac:dyDescent="0.5">
      <c r="B287" s="20" t="s">
        <v>123</v>
      </c>
      <c r="C287" s="22" t="s">
        <v>70</v>
      </c>
      <c r="D287" s="8">
        <v>3000</v>
      </c>
      <c r="E287" s="8"/>
      <c r="F287" s="8">
        <v>3000</v>
      </c>
      <c r="G287" s="8"/>
    </row>
    <row r="288" spans="2:7" ht="23.25" hidden="1" x14ac:dyDescent="0.5">
      <c r="B288" s="20" t="s">
        <v>117</v>
      </c>
      <c r="C288" s="22" t="s">
        <v>70</v>
      </c>
      <c r="D288" s="8"/>
      <c r="E288" s="8"/>
      <c r="F288" s="8"/>
      <c r="G288" s="8"/>
    </row>
    <row r="289" spans="2:7" ht="23.25" hidden="1" x14ac:dyDescent="0.5">
      <c r="B289" s="20" t="s">
        <v>118</v>
      </c>
      <c r="C289" s="22" t="s">
        <v>70</v>
      </c>
      <c r="D289" s="8"/>
      <c r="E289" s="8"/>
      <c r="F289" s="8"/>
      <c r="G289" s="8"/>
    </row>
    <row r="290" spans="2:7" ht="23.25" hidden="1" x14ac:dyDescent="0.5">
      <c r="B290" s="20" t="s">
        <v>119</v>
      </c>
      <c r="C290" s="22" t="s">
        <v>70</v>
      </c>
      <c r="D290" s="8"/>
      <c r="E290" s="8"/>
      <c r="F290" s="8"/>
      <c r="G290" s="8"/>
    </row>
    <row r="291" spans="2:7" ht="23.25" hidden="1" x14ac:dyDescent="0.5">
      <c r="B291" s="20" t="s">
        <v>125</v>
      </c>
      <c r="C291" s="22" t="s">
        <v>70</v>
      </c>
      <c r="D291" s="8"/>
      <c r="E291" s="8"/>
      <c r="F291" s="8"/>
      <c r="G291" s="8"/>
    </row>
    <row r="292" spans="2:7" ht="23.25" hidden="1" x14ac:dyDescent="0.5">
      <c r="B292" s="20" t="s">
        <v>140</v>
      </c>
      <c r="C292" s="22"/>
      <c r="D292" s="8"/>
      <c r="E292" s="8"/>
      <c r="F292" s="8"/>
      <c r="G292" s="8"/>
    </row>
    <row r="293" spans="2:7" ht="23.25" hidden="1" x14ac:dyDescent="0.5">
      <c r="B293" s="20" t="s">
        <v>63</v>
      </c>
      <c r="C293" s="21" t="s">
        <v>50</v>
      </c>
      <c r="D293" s="8">
        <v>171289</v>
      </c>
      <c r="E293" s="8"/>
      <c r="F293" s="8">
        <v>171289</v>
      </c>
      <c r="G293" s="8"/>
    </row>
    <row r="294" spans="2:7" ht="23.25" hidden="1" x14ac:dyDescent="0.5">
      <c r="B294" s="20" t="s">
        <v>64</v>
      </c>
      <c r="C294" s="21" t="s">
        <v>49</v>
      </c>
      <c r="D294" s="8">
        <v>20185</v>
      </c>
      <c r="E294" s="8"/>
      <c r="F294" s="8">
        <v>20185</v>
      </c>
      <c r="G294" s="8"/>
    </row>
    <row r="295" spans="2:7" ht="23.25" hidden="1" x14ac:dyDescent="0.5">
      <c r="B295" s="20" t="s">
        <v>65</v>
      </c>
      <c r="C295" s="21" t="s">
        <v>51</v>
      </c>
      <c r="D295" s="8">
        <v>17040</v>
      </c>
      <c r="E295" s="8"/>
      <c r="F295" s="8">
        <v>17040</v>
      </c>
      <c r="G295" s="8"/>
    </row>
    <row r="296" spans="2:7" ht="23.25" hidden="1" x14ac:dyDescent="0.5">
      <c r="B296" s="20" t="s">
        <v>61</v>
      </c>
      <c r="C296" s="22">
        <v>700</v>
      </c>
      <c r="D296" s="8"/>
      <c r="E296" s="8">
        <v>20773764.969999999</v>
      </c>
      <c r="F296" s="8"/>
      <c r="G296" s="8">
        <v>20773764.969999999</v>
      </c>
    </row>
    <row r="297" spans="2:7" ht="23.25" hidden="1" x14ac:dyDescent="0.5">
      <c r="B297" s="20" t="s">
        <v>96</v>
      </c>
      <c r="C297" s="22"/>
      <c r="D297" s="8"/>
      <c r="E297" s="8">
        <v>6380059.9800000004</v>
      </c>
      <c r="F297" s="8"/>
      <c r="G297" s="8">
        <v>6380059.9800000004</v>
      </c>
    </row>
    <row r="298" spans="2:7" ht="23.25" hidden="1" x14ac:dyDescent="0.5">
      <c r="B298" s="20" t="s">
        <v>62</v>
      </c>
      <c r="C298" s="22">
        <v>900</v>
      </c>
      <c r="D298" s="8"/>
      <c r="E298" s="8">
        <v>3316451.01</v>
      </c>
      <c r="F298" s="8"/>
      <c r="G298" s="8">
        <v>3316451.01</v>
      </c>
    </row>
    <row r="299" spans="2:7" ht="23.25" hidden="1" x14ac:dyDescent="0.5">
      <c r="B299" s="20" t="s">
        <v>19</v>
      </c>
      <c r="C299" s="22">
        <v>900</v>
      </c>
      <c r="D299" s="8"/>
      <c r="E299" s="8">
        <v>207837.92</v>
      </c>
      <c r="F299" s="8"/>
      <c r="G299" s="8">
        <v>207837.92</v>
      </c>
    </row>
    <row r="300" spans="2:7" ht="23.25" hidden="1" x14ac:dyDescent="0.5">
      <c r="B300" s="20" t="s">
        <v>132</v>
      </c>
      <c r="C300" s="22" t="s">
        <v>70</v>
      </c>
      <c r="D300" s="8"/>
      <c r="E300" s="8">
        <v>35200</v>
      </c>
      <c r="F300" s="8"/>
      <c r="G300" s="8">
        <v>35200</v>
      </c>
    </row>
    <row r="301" spans="2:7" ht="23.25" hidden="1" x14ac:dyDescent="0.5">
      <c r="B301" s="20" t="s">
        <v>133</v>
      </c>
      <c r="C301" s="22"/>
      <c r="D301" s="8"/>
      <c r="E301" s="8">
        <v>397177</v>
      </c>
      <c r="F301" s="8"/>
      <c r="G301" s="8">
        <v>397177</v>
      </c>
    </row>
    <row r="302" spans="2:7" ht="23.25" hidden="1" x14ac:dyDescent="0.5">
      <c r="B302" s="20" t="s">
        <v>134</v>
      </c>
      <c r="C302" s="22"/>
      <c r="D302" s="8"/>
      <c r="E302" s="8">
        <v>376890.01</v>
      </c>
      <c r="F302" s="8"/>
      <c r="G302" s="8">
        <v>376890.01</v>
      </c>
    </row>
    <row r="303" spans="2:7" ht="23.25" hidden="1" x14ac:dyDescent="0.5">
      <c r="B303" s="20" t="s">
        <v>60</v>
      </c>
      <c r="C303" s="22" t="s">
        <v>70</v>
      </c>
      <c r="D303" s="23"/>
      <c r="E303" s="8">
        <v>238.8</v>
      </c>
      <c r="F303" s="23"/>
      <c r="G303" s="8">
        <v>238.8</v>
      </c>
    </row>
    <row r="304" spans="2:7" ht="23.25" hidden="1" x14ac:dyDescent="0.5">
      <c r="B304" s="20" t="s">
        <v>106</v>
      </c>
      <c r="C304" s="22"/>
      <c r="D304" s="8"/>
      <c r="E304" s="8">
        <v>286.39999999999998</v>
      </c>
      <c r="F304" s="8"/>
      <c r="G304" s="8">
        <v>286.39999999999998</v>
      </c>
    </row>
    <row r="305" spans="2:7" ht="23.25" hidden="1" x14ac:dyDescent="0.5">
      <c r="B305" s="24" t="s">
        <v>108</v>
      </c>
      <c r="C305" s="25" t="s">
        <v>70</v>
      </c>
      <c r="D305" s="26"/>
      <c r="E305" s="26">
        <v>5727193.7199999997</v>
      </c>
      <c r="F305" s="26"/>
      <c r="G305" s="26">
        <v>5727193.7199999997</v>
      </c>
    </row>
    <row r="306" spans="2:7" ht="24" hidden="1" thickBot="1" x14ac:dyDescent="0.55000000000000004">
      <c r="B306" s="27"/>
      <c r="C306" s="28"/>
      <c r="D306" s="29">
        <f>SUM(D244:D305)</f>
        <v>37195827.81000001</v>
      </c>
      <c r="E306" s="29">
        <f>SUM(E244:E305)</f>
        <v>37215099.810000002</v>
      </c>
      <c r="F306" s="29">
        <f>SUM(F244:F305)</f>
        <v>37195827.81000001</v>
      </c>
      <c r="G306" s="29">
        <f>SUM(G244:G305)</f>
        <v>37215099.810000002</v>
      </c>
    </row>
    <row r="307" spans="2:7" ht="22.5" hidden="1" thickTop="1" x14ac:dyDescent="0.5">
      <c r="E307" s="30">
        <f>D306-E306</f>
        <v>-19271.999999992549</v>
      </c>
      <c r="G307" s="30">
        <f>F306-G306</f>
        <v>-19271.999999992549</v>
      </c>
    </row>
    <row r="308" spans="2:7" hidden="1" x14ac:dyDescent="0.5">
      <c r="E308" s="30"/>
      <c r="G308" s="30"/>
    </row>
    <row r="309" spans="2:7" hidden="1" x14ac:dyDescent="0.5">
      <c r="E309" s="30"/>
      <c r="G309" s="30"/>
    </row>
    <row r="310" spans="2:7" hidden="1" x14ac:dyDescent="0.5">
      <c r="E310" s="30"/>
      <c r="G310" s="30"/>
    </row>
    <row r="311" spans="2:7" hidden="1" x14ac:dyDescent="0.5">
      <c r="E311" s="30"/>
      <c r="G311" s="30"/>
    </row>
    <row r="312" spans="2:7" ht="23.25" hidden="1" x14ac:dyDescent="0.5">
      <c r="B312" s="246" t="s">
        <v>25</v>
      </c>
      <c r="C312" s="246"/>
    </row>
    <row r="313" spans="2:7" ht="23.25" hidden="1" x14ac:dyDescent="0.5">
      <c r="B313" s="246" t="s">
        <v>107</v>
      </c>
      <c r="C313" s="246"/>
      <c r="E313" s="12"/>
      <c r="G313" s="12"/>
    </row>
    <row r="314" spans="2:7" ht="23.25" hidden="1" x14ac:dyDescent="0.5">
      <c r="B314" s="247" t="s">
        <v>150</v>
      </c>
      <c r="C314" s="247"/>
      <c r="E314" s="13"/>
      <c r="G314" s="13"/>
    </row>
    <row r="315" spans="2:7" ht="23.25" hidden="1" x14ac:dyDescent="0.5">
      <c r="B315" s="14" t="s">
        <v>39</v>
      </c>
      <c r="C315" s="14" t="s">
        <v>0</v>
      </c>
      <c r="D315" s="15" t="s">
        <v>53</v>
      </c>
      <c r="E315" s="15" t="s">
        <v>112</v>
      </c>
      <c r="F315" s="15" t="s">
        <v>53</v>
      </c>
      <c r="G315" s="15" t="s">
        <v>112</v>
      </c>
    </row>
    <row r="316" spans="2:7" ht="23.25" hidden="1" x14ac:dyDescent="0.5">
      <c r="B316" s="41" t="s">
        <v>72</v>
      </c>
      <c r="C316" s="42" t="s">
        <v>73</v>
      </c>
      <c r="D316" s="43">
        <v>37021</v>
      </c>
      <c r="E316" s="44"/>
      <c r="F316" s="43">
        <v>37021</v>
      </c>
      <c r="G316" s="44"/>
    </row>
    <row r="317" spans="2:7" ht="23.25" hidden="1" x14ac:dyDescent="0.5">
      <c r="B317" s="45" t="s">
        <v>54</v>
      </c>
      <c r="C317" s="46" t="s">
        <v>68</v>
      </c>
      <c r="D317" s="47">
        <v>26660978.800000001</v>
      </c>
      <c r="E317" s="47"/>
      <c r="F317" s="47">
        <v>26660978.800000001</v>
      </c>
      <c r="G317" s="47"/>
    </row>
    <row r="318" spans="2:7" ht="23.25" hidden="1" x14ac:dyDescent="0.5">
      <c r="B318" s="45" t="s">
        <v>55</v>
      </c>
      <c r="C318" s="46" t="s">
        <v>69</v>
      </c>
      <c r="D318" s="47">
        <v>1147615.83</v>
      </c>
      <c r="E318" s="47"/>
      <c r="F318" s="47">
        <v>1147615.83</v>
      </c>
      <c r="G318" s="47"/>
    </row>
    <row r="319" spans="2:7" ht="23.25" hidden="1" x14ac:dyDescent="0.5">
      <c r="B319" s="45" t="s">
        <v>91</v>
      </c>
      <c r="C319" s="46" t="s">
        <v>68</v>
      </c>
      <c r="D319" s="47">
        <v>1.1100000000000001</v>
      </c>
      <c r="E319" s="47"/>
      <c r="F319" s="47">
        <v>1.1100000000000001</v>
      </c>
      <c r="G319" s="47"/>
    </row>
    <row r="320" spans="2:7" ht="23.25" hidden="1" x14ac:dyDescent="0.5">
      <c r="B320" s="45" t="s">
        <v>105</v>
      </c>
      <c r="C320" s="46"/>
      <c r="D320" s="47"/>
      <c r="E320" s="47"/>
      <c r="F320" s="47"/>
      <c r="G320" s="47"/>
    </row>
    <row r="321" spans="2:7" ht="23.25" hidden="1" x14ac:dyDescent="0.5">
      <c r="B321" s="45" t="s">
        <v>56</v>
      </c>
      <c r="C321" s="48">
        <v>701</v>
      </c>
      <c r="D321" s="47">
        <v>4205774.5999999996</v>
      </c>
      <c r="E321" s="47"/>
      <c r="F321" s="47">
        <v>4205774.5999999996</v>
      </c>
      <c r="G321" s="47"/>
    </row>
    <row r="322" spans="2:7" ht="23.25" hidden="1" x14ac:dyDescent="0.5">
      <c r="B322" s="45" t="s">
        <v>57</v>
      </c>
      <c r="C322" s="46" t="s">
        <v>52</v>
      </c>
      <c r="D322" s="47">
        <v>357773.34</v>
      </c>
      <c r="E322" s="47"/>
      <c r="F322" s="47">
        <v>357773.34</v>
      </c>
      <c r="G322" s="47"/>
    </row>
    <row r="323" spans="2:7" ht="23.25" hidden="1" x14ac:dyDescent="0.5">
      <c r="B323" s="45" t="s">
        <v>42</v>
      </c>
      <c r="C323" s="48">
        <v>100</v>
      </c>
      <c r="D323" s="47">
        <v>1193310</v>
      </c>
      <c r="E323" s="47"/>
      <c r="F323" s="47">
        <v>1193310</v>
      </c>
      <c r="G323" s="47"/>
    </row>
    <row r="324" spans="2:7" ht="23.25" hidden="1" x14ac:dyDescent="0.5">
      <c r="B324" s="45" t="s">
        <v>43</v>
      </c>
      <c r="C324" s="48">
        <v>120</v>
      </c>
      <c r="D324" s="47">
        <v>278700</v>
      </c>
      <c r="E324" s="47"/>
      <c r="F324" s="47">
        <v>278700</v>
      </c>
      <c r="G324" s="47"/>
    </row>
    <row r="325" spans="2:7" ht="23.25" hidden="1" x14ac:dyDescent="0.5">
      <c r="B325" s="45" t="s">
        <v>44</v>
      </c>
      <c r="C325" s="48">
        <v>130</v>
      </c>
      <c r="D325" s="47">
        <v>536550</v>
      </c>
      <c r="E325" s="47"/>
      <c r="F325" s="47">
        <v>536550</v>
      </c>
      <c r="G325" s="47"/>
    </row>
    <row r="326" spans="2:7" ht="23.25" hidden="1" x14ac:dyDescent="0.5">
      <c r="B326" s="45" t="s">
        <v>45</v>
      </c>
      <c r="C326" s="48">
        <v>200</v>
      </c>
      <c r="D326" s="47">
        <v>597640</v>
      </c>
      <c r="E326" s="47"/>
      <c r="F326" s="47">
        <v>597640</v>
      </c>
      <c r="G326" s="47"/>
    </row>
    <row r="327" spans="2:7" ht="23.25" hidden="1" x14ac:dyDescent="0.5">
      <c r="B327" s="45" t="s">
        <v>46</v>
      </c>
      <c r="C327" s="48">
        <v>250</v>
      </c>
      <c r="D327" s="47">
        <v>495382.13</v>
      </c>
      <c r="E327" s="47"/>
      <c r="F327" s="47">
        <v>495382.13</v>
      </c>
      <c r="G327" s="47"/>
    </row>
    <row r="328" spans="2:7" ht="23.25" hidden="1" x14ac:dyDescent="0.5">
      <c r="B328" s="45" t="s">
        <v>47</v>
      </c>
      <c r="C328" s="48">
        <v>270</v>
      </c>
      <c r="D328" s="47">
        <v>327353</v>
      </c>
      <c r="E328" s="47"/>
      <c r="F328" s="47">
        <v>327353</v>
      </c>
      <c r="G328" s="47"/>
    </row>
    <row r="329" spans="2:7" ht="23.25" hidden="1" x14ac:dyDescent="0.5">
      <c r="B329" s="45" t="s">
        <v>48</v>
      </c>
      <c r="C329" s="48">
        <v>300</v>
      </c>
      <c r="D329" s="47">
        <v>45186.1</v>
      </c>
      <c r="E329" s="47"/>
      <c r="F329" s="47">
        <v>45186.1</v>
      </c>
      <c r="G329" s="47"/>
    </row>
    <row r="330" spans="2:7" ht="23.25" hidden="1" x14ac:dyDescent="0.5">
      <c r="B330" s="45" t="s">
        <v>41</v>
      </c>
      <c r="C330" s="48">
        <v>400</v>
      </c>
      <c r="D330" s="47"/>
      <c r="E330" s="47"/>
      <c r="F330" s="47"/>
      <c r="G330" s="47"/>
    </row>
    <row r="331" spans="2:7" ht="23.25" hidden="1" x14ac:dyDescent="0.5">
      <c r="B331" s="45" t="s">
        <v>76</v>
      </c>
      <c r="C331" s="48" t="s">
        <v>70</v>
      </c>
      <c r="D331" s="47"/>
      <c r="E331" s="47"/>
      <c r="F331" s="47"/>
      <c r="G331" s="47"/>
    </row>
    <row r="332" spans="2:7" ht="23.25" hidden="1" x14ac:dyDescent="0.5">
      <c r="B332" s="45" t="s">
        <v>100</v>
      </c>
      <c r="C332" s="48" t="s">
        <v>40</v>
      </c>
      <c r="D332" s="47"/>
      <c r="E332" s="47"/>
      <c r="F332" s="47"/>
      <c r="G332" s="47"/>
    </row>
    <row r="333" spans="2:7" ht="23.25" hidden="1" x14ac:dyDescent="0.5">
      <c r="B333" s="45" t="s">
        <v>101</v>
      </c>
      <c r="C333" s="48"/>
      <c r="D333" s="47"/>
      <c r="E333" s="47"/>
      <c r="F333" s="47"/>
      <c r="G333" s="47"/>
    </row>
    <row r="334" spans="2:7" ht="23.25" hidden="1" x14ac:dyDescent="0.5">
      <c r="B334" s="45" t="s">
        <v>94</v>
      </c>
      <c r="C334" s="48"/>
      <c r="D334" s="47"/>
      <c r="E334" s="47"/>
      <c r="F334" s="47"/>
      <c r="G334" s="47"/>
    </row>
    <row r="335" spans="2:7" ht="23.25" hidden="1" x14ac:dyDescent="0.5">
      <c r="B335" s="45" t="s">
        <v>92</v>
      </c>
      <c r="C335" s="48"/>
      <c r="D335" s="47"/>
      <c r="E335" s="47"/>
      <c r="F335" s="47"/>
      <c r="G335" s="47"/>
    </row>
    <row r="336" spans="2:7" ht="23.25" hidden="1" x14ac:dyDescent="0.5">
      <c r="B336" s="45" t="s">
        <v>103</v>
      </c>
      <c r="C336" s="48"/>
      <c r="D336" s="47"/>
      <c r="E336" s="47"/>
      <c r="F336" s="47"/>
      <c r="G336" s="47"/>
    </row>
    <row r="337" spans="2:7" ht="23.25" hidden="1" x14ac:dyDescent="0.5">
      <c r="B337" s="45" t="s">
        <v>93</v>
      </c>
      <c r="C337" s="48"/>
      <c r="D337" s="47"/>
      <c r="E337" s="47"/>
      <c r="F337" s="47"/>
      <c r="G337" s="47"/>
    </row>
    <row r="338" spans="2:7" ht="23.25" hidden="1" x14ac:dyDescent="0.5">
      <c r="B338" s="45" t="s">
        <v>99</v>
      </c>
      <c r="C338" s="48"/>
      <c r="D338" s="47"/>
      <c r="E338" s="47"/>
      <c r="F338" s="47"/>
      <c r="G338" s="47"/>
    </row>
    <row r="339" spans="2:7" ht="23.25" hidden="1" x14ac:dyDescent="0.5">
      <c r="B339" s="45" t="s">
        <v>104</v>
      </c>
      <c r="C339" s="48"/>
      <c r="D339" s="47"/>
      <c r="E339" s="47"/>
      <c r="F339" s="47"/>
      <c r="G339" s="47"/>
    </row>
    <row r="340" spans="2:7" ht="23.25" hidden="1" x14ac:dyDescent="0.5">
      <c r="B340" s="45" t="s">
        <v>110</v>
      </c>
      <c r="C340" s="48"/>
      <c r="D340" s="47"/>
      <c r="E340" s="47"/>
      <c r="F340" s="47"/>
      <c r="G340" s="47"/>
    </row>
    <row r="341" spans="2:7" ht="23.25" hidden="1" x14ac:dyDescent="0.5">
      <c r="B341" s="45" t="s">
        <v>95</v>
      </c>
      <c r="C341" s="48"/>
      <c r="D341" s="47"/>
      <c r="E341" s="47"/>
      <c r="F341" s="47"/>
      <c r="G341" s="47"/>
    </row>
    <row r="342" spans="2:7" ht="23.25" hidden="1" x14ac:dyDescent="0.5">
      <c r="B342" s="45" t="s">
        <v>109</v>
      </c>
      <c r="C342" s="48"/>
      <c r="D342" s="47">
        <v>289700</v>
      </c>
      <c r="E342" s="47"/>
      <c r="F342" s="47">
        <v>289700</v>
      </c>
      <c r="G342" s="47"/>
    </row>
    <row r="343" spans="2:7" ht="23.25" hidden="1" x14ac:dyDescent="0.5">
      <c r="B343" s="45" t="s">
        <v>111</v>
      </c>
      <c r="C343" s="48" t="s">
        <v>70</v>
      </c>
      <c r="D343" s="47"/>
      <c r="E343" s="47"/>
      <c r="F343" s="47"/>
      <c r="G343" s="47"/>
    </row>
    <row r="344" spans="2:7" ht="23.25" hidden="1" x14ac:dyDescent="0.5">
      <c r="B344" s="45" t="s">
        <v>124</v>
      </c>
      <c r="C344" s="48" t="s">
        <v>70</v>
      </c>
      <c r="D344" s="47"/>
      <c r="E344" s="47"/>
      <c r="F344" s="47"/>
      <c r="G344" s="47"/>
    </row>
    <row r="345" spans="2:7" ht="23.25" hidden="1" x14ac:dyDescent="0.5">
      <c r="B345" s="45" t="s">
        <v>58</v>
      </c>
      <c r="C345" s="48" t="s">
        <v>70</v>
      </c>
      <c r="D345" s="47"/>
      <c r="E345" s="47"/>
      <c r="F345" s="47"/>
      <c r="G345" s="47"/>
    </row>
    <row r="346" spans="2:7" ht="23.25" hidden="1" x14ac:dyDescent="0.5">
      <c r="B346" s="45" t="s">
        <v>59</v>
      </c>
      <c r="C346" s="48" t="s">
        <v>70</v>
      </c>
      <c r="D346" s="47">
        <v>77000</v>
      </c>
      <c r="E346" s="47"/>
      <c r="F346" s="47">
        <v>77000</v>
      </c>
      <c r="G346" s="47"/>
    </row>
    <row r="347" spans="2:7" ht="23.25" hidden="1" x14ac:dyDescent="0.5">
      <c r="B347" s="45" t="s">
        <v>66</v>
      </c>
      <c r="C347" s="48" t="s">
        <v>70</v>
      </c>
      <c r="D347" s="47">
        <v>41340</v>
      </c>
      <c r="E347" s="47"/>
      <c r="F347" s="47">
        <v>41340</v>
      </c>
      <c r="G347" s="47"/>
    </row>
    <row r="348" spans="2:7" ht="23.25" hidden="1" x14ac:dyDescent="0.5">
      <c r="B348" s="45" t="s">
        <v>97</v>
      </c>
      <c r="C348" s="48" t="s">
        <v>70</v>
      </c>
      <c r="D348" s="47"/>
      <c r="E348" s="47"/>
      <c r="F348" s="47"/>
      <c r="G348" s="47"/>
    </row>
    <row r="349" spans="2:7" ht="23.25" hidden="1" x14ac:dyDescent="0.5">
      <c r="B349" s="45" t="s">
        <v>71</v>
      </c>
      <c r="C349" s="48" t="s">
        <v>40</v>
      </c>
      <c r="D349" s="47">
        <v>13578</v>
      </c>
      <c r="E349" s="47"/>
      <c r="F349" s="47">
        <v>13578</v>
      </c>
      <c r="G349" s="47"/>
    </row>
    <row r="350" spans="2:7" ht="23.25" hidden="1" x14ac:dyDescent="0.5">
      <c r="B350" s="45" t="s">
        <v>67</v>
      </c>
      <c r="C350" s="48" t="s">
        <v>40</v>
      </c>
      <c r="D350" s="47">
        <v>25000</v>
      </c>
      <c r="E350" s="47"/>
      <c r="F350" s="47">
        <v>25000</v>
      </c>
      <c r="G350" s="47"/>
    </row>
    <row r="351" spans="2:7" ht="23.25" hidden="1" x14ac:dyDescent="0.5">
      <c r="B351" s="45" t="s">
        <v>75</v>
      </c>
      <c r="C351" s="48"/>
      <c r="D351" s="47"/>
      <c r="E351" s="47"/>
      <c r="F351" s="47"/>
      <c r="G351" s="47"/>
    </row>
    <row r="352" spans="2:7" ht="23.25" hidden="1" x14ac:dyDescent="0.5">
      <c r="B352" s="45" t="s">
        <v>74</v>
      </c>
      <c r="C352" s="48" t="s">
        <v>70</v>
      </c>
      <c r="D352" s="47"/>
      <c r="E352" s="47"/>
      <c r="F352" s="47"/>
      <c r="G352" s="47"/>
    </row>
    <row r="353" spans="2:7" ht="23.25" hidden="1" x14ac:dyDescent="0.5">
      <c r="B353" s="45" t="s">
        <v>77</v>
      </c>
      <c r="C353" s="48" t="s">
        <v>70</v>
      </c>
      <c r="D353" s="47"/>
      <c r="E353" s="47"/>
      <c r="F353" s="47"/>
      <c r="G353" s="47"/>
    </row>
    <row r="354" spans="2:7" ht="23.25" hidden="1" x14ac:dyDescent="0.5">
      <c r="B354" s="45" t="s">
        <v>120</v>
      </c>
      <c r="C354" s="48" t="s">
        <v>70</v>
      </c>
      <c r="D354" s="47">
        <v>36000</v>
      </c>
      <c r="E354" s="47"/>
      <c r="F354" s="47">
        <v>36000</v>
      </c>
      <c r="G354" s="47"/>
    </row>
    <row r="355" spans="2:7" ht="23.25" hidden="1" x14ac:dyDescent="0.5">
      <c r="B355" s="45" t="s">
        <v>121</v>
      </c>
      <c r="C355" s="48" t="s">
        <v>70</v>
      </c>
      <c r="D355" s="47">
        <v>118800</v>
      </c>
      <c r="E355" s="47"/>
      <c r="F355" s="47">
        <v>118800</v>
      </c>
      <c r="G355" s="47"/>
    </row>
    <row r="356" spans="2:7" ht="23.25" hidden="1" x14ac:dyDescent="0.5">
      <c r="B356" s="45" t="s">
        <v>122</v>
      </c>
      <c r="C356" s="48" t="s">
        <v>70</v>
      </c>
      <c r="D356" s="47"/>
      <c r="E356" s="47"/>
      <c r="F356" s="47"/>
      <c r="G356" s="47"/>
    </row>
    <row r="357" spans="2:7" ht="23.25" hidden="1" x14ac:dyDescent="0.5">
      <c r="B357" s="45" t="s">
        <v>116</v>
      </c>
      <c r="C357" s="48" t="s">
        <v>70</v>
      </c>
      <c r="D357" s="47"/>
      <c r="E357" s="47"/>
      <c r="F357" s="47"/>
      <c r="G357" s="47"/>
    </row>
    <row r="358" spans="2:7" ht="23.25" hidden="1" x14ac:dyDescent="0.5">
      <c r="B358" s="45" t="s">
        <v>123</v>
      </c>
      <c r="C358" s="48" t="s">
        <v>70</v>
      </c>
      <c r="D358" s="47">
        <v>3000</v>
      </c>
      <c r="E358" s="47"/>
      <c r="F358" s="47">
        <v>3000</v>
      </c>
      <c r="G358" s="47"/>
    </row>
    <row r="359" spans="2:7" ht="23.25" hidden="1" x14ac:dyDescent="0.5">
      <c r="B359" s="45" t="s">
        <v>117</v>
      </c>
      <c r="C359" s="48" t="s">
        <v>70</v>
      </c>
      <c r="D359" s="47"/>
      <c r="E359" s="47"/>
      <c r="F359" s="47"/>
      <c r="G359" s="47"/>
    </row>
    <row r="360" spans="2:7" ht="23.25" hidden="1" x14ac:dyDescent="0.5">
      <c r="B360" s="45" t="s">
        <v>118</v>
      </c>
      <c r="C360" s="48" t="s">
        <v>70</v>
      </c>
      <c r="D360" s="47"/>
      <c r="E360" s="47"/>
      <c r="F360" s="47"/>
      <c r="G360" s="47"/>
    </row>
    <row r="361" spans="2:7" ht="23.25" hidden="1" x14ac:dyDescent="0.5">
      <c r="B361" s="45" t="s">
        <v>119</v>
      </c>
      <c r="C361" s="48" t="s">
        <v>70</v>
      </c>
      <c r="D361" s="47"/>
      <c r="E361" s="47"/>
      <c r="F361" s="47"/>
      <c r="G361" s="47"/>
    </row>
    <row r="362" spans="2:7" ht="23.25" hidden="1" x14ac:dyDescent="0.5">
      <c r="B362" s="45" t="s">
        <v>125</v>
      </c>
      <c r="C362" s="48" t="s">
        <v>70</v>
      </c>
      <c r="D362" s="47"/>
      <c r="E362" s="47"/>
      <c r="F362" s="47"/>
      <c r="G362" s="47"/>
    </row>
    <row r="363" spans="2:7" ht="23.25" hidden="1" x14ac:dyDescent="0.5">
      <c r="B363" s="45" t="s">
        <v>140</v>
      </c>
      <c r="C363" s="48"/>
      <c r="D363" s="47">
        <v>17758</v>
      </c>
      <c r="E363" s="47"/>
      <c r="F363" s="47">
        <v>17758</v>
      </c>
      <c r="G363" s="47"/>
    </row>
    <row r="364" spans="2:7" ht="23.25" hidden="1" x14ac:dyDescent="0.5">
      <c r="B364" s="45" t="s">
        <v>63</v>
      </c>
      <c r="C364" s="46" t="s">
        <v>50</v>
      </c>
      <c r="D364" s="47">
        <v>171289</v>
      </c>
      <c r="E364" s="47"/>
      <c r="F364" s="47">
        <v>171289</v>
      </c>
      <c r="G364" s="47"/>
    </row>
    <row r="365" spans="2:7" ht="23.25" hidden="1" x14ac:dyDescent="0.5">
      <c r="B365" s="45" t="s">
        <v>64</v>
      </c>
      <c r="C365" s="46" t="s">
        <v>49</v>
      </c>
      <c r="D365" s="47">
        <v>20185</v>
      </c>
      <c r="E365" s="47"/>
      <c r="F365" s="47">
        <v>20185</v>
      </c>
      <c r="G365" s="47"/>
    </row>
    <row r="366" spans="2:7" ht="23.25" hidden="1" x14ac:dyDescent="0.5">
      <c r="B366" s="45" t="s">
        <v>65</v>
      </c>
      <c r="C366" s="46" t="s">
        <v>51</v>
      </c>
      <c r="D366" s="47">
        <v>17040</v>
      </c>
      <c r="E366" s="47"/>
      <c r="F366" s="47">
        <v>17040</v>
      </c>
      <c r="G366" s="47"/>
    </row>
    <row r="367" spans="2:7" ht="23.25" hidden="1" x14ac:dyDescent="0.5">
      <c r="B367" s="45" t="s">
        <v>61</v>
      </c>
      <c r="C367" s="48">
        <v>700</v>
      </c>
      <c r="D367" s="47"/>
      <c r="E367" s="47">
        <v>19895448.969999999</v>
      </c>
      <c r="F367" s="47"/>
      <c r="G367" s="47">
        <v>19895448.969999999</v>
      </c>
    </row>
    <row r="368" spans="2:7" ht="23.25" hidden="1" x14ac:dyDescent="0.5">
      <c r="B368" s="45" t="s">
        <v>96</v>
      </c>
      <c r="C368" s="48"/>
      <c r="D368" s="47"/>
      <c r="E368" s="47">
        <v>6380059.9800000004</v>
      </c>
      <c r="F368" s="47"/>
      <c r="G368" s="47">
        <v>6380059.9800000004</v>
      </c>
    </row>
    <row r="369" spans="2:7" ht="23.25" hidden="1" x14ac:dyDescent="0.5">
      <c r="B369" s="45" t="s">
        <v>62</v>
      </c>
      <c r="C369" s="48">
        <v>900</v>
      </c>
      <c r="D369" s="47"/>
      <c r="E369" s="47">
        <v>3933078.43</v>
      </c>
      <c r="F369" s="47"/>
      <c r="G369" s="47">
        <v>3933078.43</v>
      </c>
    </row>
    <row r="370" spans="2:7" ht="23.25" hidden="1" x14ac:dyDescent="0.5">
      <c r="B370" s="45" t="s">
        <v>19</v>
      </c>
      <c r="C370" s="48">
        <v>900</v>
      </c>
      <c r="D370" s="47"/>
      <c r="E370" s="47">
        <v>211058.98</v>
      </c>
      <c r="F370" s="47"/>
      <c r="G370" s="47">
        <v>211058.98</v>
      </c>
    </row>
    <row r="371" spans="2:7" ht="23.25" hidden="1" x14ac:dyDescent="0.5">
      <c r="B371" s="45" t="s">
        <v>132</v>
      </c>
      <c r="C371" s="48" t="s">
        <v>70</v>
      </c>
      <c r="D371" s="47"/>
      <c r="E371" s="47">
        <v>35200</v>
      </c>
      <c r="F371" s="47"/>
      <c r="G371" s="47">
        <v>35200</v>
      </c>
    </row>
    <row r="372" spans="2:7" ht="23.25" hidden="1" x14ac:dyDescent="0.5">
      <c r="B372" s="45" t="s">
        <v>133</v>
      </c>
      <c r="C372" s="48"/>
      <c r="D372" s="47"/>
      <c r="E372" s="47">
        <v>397177</v>
      </c>
      <c r="F372" s="47"/>
      <c r="G372" s="47">
        <v>397177</v>
      </c>
    </row>
    <row r="373" spans="2:7" ht="23.25" hidden="1" x14ac:dyDescent="0.5">
      <c r="B373" s="45" t="s">
        <v>134</v>
      </c>
      <c r="C373" s="48"/>
      <c r="D373" s="47"/>
      <c r="E373" s="47">
        <v>283557.63</v>
      </c>
      <c r="F373" s="47"/>
      <c r="G373" s="47">
        <v>283557.63</v>
      </c>
    </row>
    <row r="374" spans="2:7" ht="23.25" hidden="1" x14ac:dyDescent="0.5">
      <c r="B374" s="45" t="s">
        <v>60</v>
      </c>
      <c r="C374" s="48" t="s">
        <v>70</v>
      </c>
      <c r="D374" s="49"/>
      <c r="E374" s="47">
        <v>238.8</v>
      </c>
      <c r="F374" s="49"/>
      <c r="G374" s="47">
        <v>238.8</v>
      </c>
    </row>
    <row r="375" spans="2:7" ht="23.25" hidden="1" x14ac:dyDescent="0.5">
      <c r="B375" s="45" t="s">
        <v>106</v>
      </c>
      <c r="C375" s="48"/>
      <c r="D375" s="47"/>
      <c r="E375" s="47">
        <v>286.39999999999998</v>
      </c>
      <c r="F375" s="47"/>
      <c r="G375" s="47">
        <v>286.39999999999998</v>
      </c>
    </row>
    <row r="376" spans="2:7" ht="23.25" hidden="1" x14ac:dyDescent="0.5">
      <c r="B376" s="24" t="s">
        <v>108</v>
      </c>
      <c r="C376" s="25" t="s">
        <v>70</v>
      </c>
      <c r="D376" s="26"/>
      <c r="E376" s="26">
        <v>5577869.7199999997</v>
      </c>
      <c r="F376" s="26"/>
      <c r="G376" s="26">
        <v>5577869.7199999997</v>
      </c>
    </row>
    <row r="377" spans="2:7" ht="24" hidden="1" thickBot="1" x14ac:dyDescent="0.55000000000000004">
      <c r="B377" s="27"/>
      <c r="C377" s="28"/>
      <c r="D377" s="29">
        <f>SUM(D316:D376)</f>
        <v>36713975.910000011</v>
      </c>
      <c r="E377" s="29">
        <f>SUM(E316:E376)</f>
        <v>36713975.909999996</v>
      </c>
      <c r="F377" s="29">
        <f>SUM(F316:F376)</f>
        <v>36713975.910000011</v>
      </c>
      <c r="G377" s="29">
        <f>SUM(G316:G376)</f>
        <v>36713975.909999996</v>
      </c>
    </row>
    <row r="378" spans="2:7" ht="22.5" hidden="1" thickTop="1" x14ac:dyDescent="0.5">
      <c r="E378" s="30">
        <f>D377-E377</f>
        <v>0</v>
      </c>
      <c r="G378" s="30">
        <f>F377-G377</f>
        <v>0</v>
      </c>
    </row>
    <row r="379" spans="2:7" hidden="1" x14ac:dyDescent="0.5">
      <c r="E379" s="30"/>
      <c r="G379" s="30"/>
    </row>
    <row r="380" spans="2:7" hidden="1" x14ac:dyDescent="0.5">
      <c r="E380" s="30"/>
      <c r="G380" s="30"/>
    </row>
    <row r="381" spans="2:7" hidden="1" x14ac:dyDescent="0.5">
      <c r="E381" s="30"/>
      <c r="G381" s="30"/>
    </row>
    <row r="382" spans="2:7" hidden="1" x14ac:dyDescent="0.5">
      <c r="E382" s="30"/>
      <c r="G382" s="30"/>
    </row>
    <row r="383" spans="2:7" ht="23.25" hidden="1" x14ac:dyDescent="0.5">
      <c r="B383" s="246" t="s">
        <v>25</v>
      </c>
      <c r="C383" s="246"/>
    </row>
    <row r="384" spans="2:7" ht="23.25" hidden="1" x14ac:dyDescent="0.5">
      <c r="B384" s="246" t="s">
        <v>107</v>
      </c>
      <c r="C384" s="246"/>
      <c r="E384" s="12"/>
      <c r="G384" s="12"/>
    </row>
    <row r="385" spans="2:7" ht="23.25" hidden="1" x14ac:dyDescent="0.5">
      <c r="B385" s="247" t="s">
        <v>153</v>
      </c>
      <c r="C385" s="247"/>
      <c r="E385" s="13"/>
      <c r="G385" s="13"/>
    </row>
    <row r="386" spans="2:7" ht="23.25" hidden="1" x14ac:dyDescent="0.5">
      <c r="B386" s="14" t="s">
        <v>39</v>
      </c>
      <c r="C386" s="14" t="s">
        <v>0</v>
      </c>
      <c r="D386" s="15" t="s">
        <v>53</v>
      </c>
      <c r="E386" s="15" t="s">
        <v>112</v>
      </c>
      <c r="F386" s="15" t="s">
        <v>53</v>
      </c>
      <c r="G386" s="15" t="s">
        <v>112</v>
      </c>
    </row>
    <row r="387" spans="2:7" ht="23.25" hidden="1" x14ac:dyDescent="0.5">
      <c r="B387" s="41" t="s">
        <v>72</v>
      </c>
      <c r="C387" s="42" t="s">
        <v>73</v>
      </c>
      <c r="D387" s="43">
        <v>858</v>
      </c>
      <c r="E387" s="44"/>
      <c r="F387" s="43">
        <v>858</v>
      </c>
      <c r="G387" s="44"/>
    </row>
    <row r="388" spans="2:7" ht="23.25" hidden="1" x14ac:dyDescent="0.5">
      <c r="B388" s="45" t="s">
        <v>54</v>
      </c>
      <c r="C388" s="46" t="s">
        <v>68</v>
      </c>
      <c r="D388" s="47">
        <v>32018410.550000001</v>
      </c>
      <c r="E388" s="47"/>
      <c r="F388" s="47">
        <v>32018410.550000001</v>
      </c>
      <c r="G388" s="47"/>
    </row>
    <row r="389" spans="2:7" ht="23.25" hidden="1" x14ac:dyDescent="0.5">
      <c r="B389" s="45" t="s">
        <v>55</v>
      </c>
      <c r="C389" s="46" t="s">
        <v>69</v>
      </c>
      <c r="D389" s="47">
        <v>1147615.83</v>
      </c>
      <c r="E389" s="47"/>
      <c r="F389" s="47">
        <v>1147615.83</v>
      </c>
      <c r="G389" s="47"/>
    </row>
    <row r="390" spans="2:7" ht="23.25" hidden="1" x14ac:dyDescent="0.5">
      <c r="B390" s="45" t="s">
        <v>91</v>
      </c>
      <c r="C390" s="46" t="s">
        <v>68</v>
      </c>
      <c r="D390" s="47">
        <v>1.1100000000000001</v>
      </c>
      <c r="E390" s="47"/>
      <c r="F390" s="47">
        <v>1.1100000000000001</v>
      </c>
      <c r="G390" s="47"/>
    </row>
    <row r="391" spans="2:7" ht="23.25" hidden="1" x14ac:dyDescent="0.5">
      <c r="B391" s="45" t="s">
        <v>105</v>
      </c>
      <c r="C391" s="46"/>
      <c r="D391" s="47">
        <v>173125.9</v>
      </c>
      <c r="E391" s="47"/>
      <c r="F391" s="47">
        <v>173125.9</v>
      </c>
      <c r="G391" s="47"/>
    </row>
    <row r="392" spans="2:7" ht="23.25" hidden="1" x14ac:dyDescent="0.5">
      <c r="B392" s="45" t="s">
        <v>56</v>
      </c>
      <c r="C392" s="48">
        <v>701</v>
      </c>
      <c r="D392" s="47">
        <v>4205774.5999999996</v>
      </c>
      <c r="E392" s="47"/>
      <c r="F392" s="47">
        <v>4205774.5999999996</v>
      </c>
      <c r="G392" s="47"/>
    </row>
    <row r="393" spans="2:7" ht="23.25" hidden="1" x14ac:dyDescent="0.5">
      <c r="B393" s="45" t="s">
        <v>57</v>
      </c>
      <c r="C393" s="46" t="s">
        <v>52</v>
      </c>
      <c r="D393" s="47">
        <v>398299.34</v>
      </c>
      <c r="E393" s="47"/>
      <c r="F393" s="47">
        <v>398299.34</v>
      </c>
      <c r="G393" s="47"/>
    </row>
    <row r="394" spans="2:7" ht="23.25" hidden="1" x14ac:dyDescent="0.5">
      <c r="B394" s="45" t="s">
        <v>42</v>
      </c>
      <c r="C394" s="48">
        <v>100</v>
      </c>
      <c r="D394" s="47">
        <v>1699374</v>
      </c>
      <c r="E394" s="47"/>
      <c r="F394" s="47">
        <v>1699374</v>
      </c>
      <c r="G394" s="47"/>
    </row>
    <row r="395" spans="2:7" ht="23.25" hidden="1" x14ac:dyDescent="0.5">
      <c r="B395" s="45" t="s">
        <v>43</v>
      </c>
      <c r="C395" s="48">
        <v>120</v>
      </c>
      <c r="D395" s="47">
        <v>391360</v>
      </c>
      <c r="E395" s="47"/>
      <c r="F395" s="47">
        <v>391360</v>
      </c>
      <c r="G395" s="47"/>
    </row>
    <row r="396" spans="2:7" ht="23.25" hidden="1" x14ac:dyDescent="0.5">
      <c r="B396" s="45" t="s">
        <v>44</v>
      </c>
      <c r="C396" s="48">
        <v>130</v>
      </c>
      <c r="D396" s="47">
        <v>776160</v>
      </c>
      <c r="E396" s="47"/>
      <c r="F396" s="47">
        <v>776160</v>
      </c>
      <c r="G396" s="47"/>
    </row>
    <row r="397" spans="2:7" ht="23.25" hidden="1" x14ac:dyDescent="0.5">
      <c r="B397" s="45" t="s">
        <v>45</v>
      </c>
      <c r="C397" s="48">
        <v>200</v>
      </c>
      <c r="D397" s="47">
        <v>835727</v>
      </c>
      <c r="E397" s="47"/>
      <c r="F397" s="47">
        <v>835727</v>
      </c>
      <c r="G397" s="47"/>
    </row>
    <row r="398" spans="2:7" ht="23.25" hidden="1" x14ac:dyDescent="0.5">
      <c r="B398" s="45" t="s">
        <v>46</v>
      </c>
      <c r="C398" s="48">
        <v>250</v>
      </c>
      <c r="D398" s="47">
        <v>1044178.98</v>
      </c>
      <c r="E398" s="47"/>
      <c r="F398" s="47">
        <v>1044178.98</v>
      </c>
      <c r="G398" s="47"/>
    </row>
    <row r="399" spans="2:7" ht="23.25" hidden="1" x14ac:dyDescent="0.5">
      <c r="B399" s="45" t="s">
        <v>47</v>
      </c>
      <c r="C399" s="48">
        <v>270</v>
      </c>
      <c r="D399" s="47">
        <v>448869</v>
      </c>
      <c r="E399" s="47"/>
      <c r="F399" s="47">
        <v>448869</v>
      </c>
      <c r="G399" s="47"/>
    </row>
    <row r="400" spans="2:7" ht="23.25" hidden="1" x14ac:dyDescent="0.5">
      <c r="B400" s="45" t="s">
        <v>48</v>
      </c>
      <c r="C400" s="48">
        <v>300</v>
      </c>
      <c r="D400" s="47">
        <v>78213.88</v>
      </c>
      <c r="E400" s="47"/>
      <c r="F400" s="47">
        <v>78213.88</v>
      </c>
      <c r="G400" s="47"/>
    </row>
    <row r="401" spans="2:7" ht="23.25" hidden="1" x14ac:dyDescent="0.5">
      <c r="B401" s="45" t="s">
        <v>41</v>
      </c>
      <c r="C401" s="48">
        <v>400</v>
      </c>
      <c r="D401" s="47"/>
      <c r="E401" s="47"/>
      <c r="F401" s="47"/>
      <c r="G401" s="47"/>
    </row>
    <row r="402" spans="2:7" ht="23.25" hidden="1" x14ac:dyDescent="0.5">
      <c r="B402" s="45" t="s">
        <v>76</v>
      </c>
      <c r="C402" s="48" t="s">
        <v>70</v>
      </c>
      <c r="D402" s="47"/>
      <c r="E402" s="47"/>
      <c r="F402" s="47"/>
      <c r="G402" s="47"/>
    </row>
    <row r="403" spans="2:7" ht="23.25" hidden="1" x14ac:dyDescent="0.5">
      <c r="B403" s="45" t="s">
        <v>100</v>
      </c>
      <c r="C403" s="48" t="s">
        <v>40</v>
      </c>
      <c r="D403" s="47">
        <v>16020.74</v>
      </c>
      <c r="E403" s="47"/>
      <c r="F403" s="47">
        <v>16020.74</v>
      </c>
      <c r="G403" s="47"/>
    </row>
    <row r="404" spans="2:7" ht="23.25" hidden="1" x14ac:dyDescent="0.5">
      <c r="B404" s="45" t="s">
        <v>101</v>
      </c>
      <c r="C404" s="48"/>
      <c r="D404" s="47"/>
      <c r="E404" s="47"/>
      <c r="F404" s="47"/>
      <c r="G404" s="47"/>
    </row>
    <row r="405" spans="2:7" ht="23.25" hidden="1" x14ac:dyDescent="0.5">
      <c r="B405" s="45" t="s">
        <v>94</v>
      </c>
      <c r="C405" s="48"/>
      <c r="D405" s="47"/>
      <c r="E405" s="47"/>
      <c r="F405" s="47"/>
      <c r="G405" s="47"/>
    </row>
    <row r="406" spans="2:7" ht="23.25" hidden="1" x14ac:dyDescent="0.5">
      <c r="B406" s="45" t="s">
        <v>92</v>
      </c>
      <c r="C406" s="48"/>
      <c r="D406" s="47"/>
      <c r="E406" s="47"/>
      <c r="F406" s="47"/>
      <c r="G406" s="47"/>
    </row>
    <row r="407" spans="2:7" ht="23.25" hidden="1" x14ac:dyDescent="0.5">
      <c r="B407" s="45" t="s">
        <v>103</v>
      </c>
      <c r="C407" s="48"/>
      <c r="D407" s="47"/>
      <c r="E407" s="47"/>
      <c r="F407" s="47"/>
      <c r="G407" s="47"/>
    </row>
    <row r="408" spans="2:7" ht="23.25" hidden="1" x14ac:dyDescent="0.5">
      <c r="B408" s="45" t="s">
        <v>93</v>
      </c>
      <c r="C408" s="48"/>
      <c r="D408" s="47"/>
      <c r="E408" s="47"/>
      <c r="F408" s="47"/>
      <c r="G408" s="47"/>
    </row>
    <row r="409" spans="2:7" ht="23.25" hidden="1" x14ac:dyDescent="0.5">
      <c r="B409" s="45" t="s">
        <v>99</v>
      </c>
      <c r="C409" s="48"/>
      <c r="D409" s="47"/>
      <c r="E409" s="47"/>
      <c r="F409" s="47"/>
      <c r="G409" s="47"/>
    </row>
    <row r="410" spans="2:7" ht="23.25" hidden="1" x14ac:dyDescent="0.5">
      <c r="B410" s="45" t="s">
        <v>104</v>
      </c>
      <c r="C410" s="48"/>
      <c r="D410" s="47"/>
      <c r="E410" s="47"/>
      <c r="F410" s="47"/>
      <c r="G410" s="47"/>
    </row>
    <row r="411" spans="2:7" ht="23.25" hidden="1" x14ac:dyDescent="0.5">
      <c r="B411" s="45" t="s">
        <v>110</v>
      </c>
      <c r="C411" s="48"/>
      <c r="D411" s="47"/>
      <c r="E411" s="47"/>
      <c r="F411" s="47"/>
      <c r="G411" s="47"/>
    </row>
    <row r="412" spans="2:7" ht="23.25" hidden="1" x14ac:dyDescent="0.5">
      <c r="B412" s="45" t="s">
        <v>95</v>
      </c>
      <c r="C412" s="48"/>
      <c r="D412" s="47"/>
      <c r="E412" s="47"/>
      <c r="F412" s="47"/>
      <c r="G412" s="47"/>
    </row>
    <row r="413" spans="2:7" ht="23.25" hidden="1" x14ac:dyDescent="0.5">
      <c r="B413" s="45" t="s">
        <v>109</v>
      </c>
      <c r="C413" s="48"/>
      <c r="D413" s="47">
        <v>967080</v>
      </c>
      <c r="E413" s="47"/>
      <c r="F413" s="47">
        <v>967080</v>
      </c>
      <c r="G413" s="47"/>
    </row>
    <row r="414" spans="2:7" ht="23.25" hidden="1" x14ac:dyDescent="0.5">
      <c r="B414" s="45" t="s">
        <v>111</v>
      </c>
      <c r="C414" s="48" t="s">
        <v>70</v>
      </c>
      <c r="D414" s="47"/>
      <c r="E414" s="47"/>
      <c r="F414" s="47"/>
      <c r="G414" s="47"/>
    </row>
    <row r="415" spans="2:7" ht="23.25" hidden="1" x14ac:dyDescent="0.5">
      <c r="B415" s="45" t="s">
        <v>124</v>
      </c>
      <c r="C415" s="48" t="s">
        <v>70</v>
      </c>
      <c r="D415" s="47"/>
      <c r="E415" s="47"/>
      <c r="F415" s="47"/>
      <c r="G415" s="47"/>
    </row>
    <row r="416" spans="2:7" ht="23.25" hidden="1" x14ac:dyDescent="0.5">
      <c r="B416" s="45" t="s">
        <v>58</v>
      </c>
      <c r="C416" s="48" t="s">
        <v>70</v>
      </c>
      <c r="D416" s="47"/>
      <c r="E416" s="47"/>
      <c r="F416" s="47"/>
      <c r="G416" s="47"/>
    </row>
    <row r="417" spans="2:7" ht="23.25" hidden="1" x14ac:dyDescent="0.5">
      <c r="B417" s="45" t="s">
        <v>59</v>
      </c>
      <c r="C417" s="48" t="s">
        <v>70</v>
      </c>
      <c r="D417" s="47">
        <v>77000</v>
      </c>
      <c r="E417" s="47"/>
      <c r="F417" s="47">
        <v>77000</v>
      </c>
      <c r="G417" s="47"/>
    </row>
    <row r="418" spans="2:7" ht="23.25" hidden="1" x14ac:dyDescent="0.5">
      <c r="B418" s="45" t="s">
        <v>66</v>
      </c>
      <c r="C418" s="48" t="s">
        <v>70</v>
      </c>
      <c r="D418" s="47">
        <v>80065</v>
      </c>
      <c r="E418" s="47"/>
      <c r="F418" s="47">
        <v>80065</v>
      </c>
      <c r="G418" s="47"/>
    </row>
    <row r="419" spans="2:7" ht="23.25" hidden="1" x14ac:dyDescent="0.5">
      <c r="B419" s="45" t="s">
        <v>97</v>
      </c>
      <c r="C419" s="48" t="s">
        <v>70</v>
      </c>
      <c r="D419" s="47"/>
      <c r="E419" s="47"/>
      <c r="F419" s="47"/>
      <c r="G419" s="47"/>
    </row>
    <row r="420" spans="2:7" ht="23.25" hidden="1" x14ac:dyDescent="0.5">
      <c r="B420" s="45" t="s">
        <v>24</v>
      </c>
      <c r="C420" s="48" t="s">
        <v>70</v>
      </c>
      <c r="D420" s="47">
        <v>736</v>
      </c>
      <c r="E420" s="47"/>
      <c r="F420" s="47">
        <v>736</v>
      </c>
      <c r="G420" s="47"/>
    </row>
    <row r="421" spans="2:7" ht="23.25" hidden="1" x14ac:dyDescent="0.5">
      <c r="B421" s="45" t="s">
        <v>71</v>
      </c>
      <c r="C421" s="48" t="s">
        <v>40</v>
      </c>
      <c r="D421" s="47">
        <v>17958</v>
      </c>
      <c r="E421" s="47"/>
      <c r="F421" s="47">
        <v>17958</v>
      </c>
      <c r="G421" s="47"/>
    </row>
    <row r="422" spans="2:7" ht="23.25" hidden="1" x14ac:dyDescent="0.5">
      <c r="B422" s="45" t="s">
        <v>67</v>
      </c>
      <c r="C422" s="48" t="s">
        <v>40</v>
      </c>
      <c r="D422" s="47">
        <v>38058</v>
      </c>
      <c r="E422" s="47"/>
      <c r="F422" s="47">
        <v>38058</v>
      </c>
      <c r="G422" s="47"/>
    </row>
    <row r="423" spans="2:7" ht="23.25" hidden="1" x14ac:dyDescent="0.5">
      <c r="B423" s="45" t="s">
        <v>75</v>
      </c>
      <c r="C423" s="48"/>
      <c r="D423" s="47"/>
      <c r="E423" s="47"/>
      <c r="F423" s="47"/>
      <c r="G423" s="47"/>
    </row>
    <row r="424" spans="2:7" ht="23.25" hidden="1" x14ac:dyDescent="0.5">
      <c r="B424" s="45" t="s">
        <v>74</v>
      </c>
      <c r="C424" s="48" t="s">
        <v>70</v>
      </c>
      <c r="D424" s="47"/>
      <c r="E424" s="47"/>
      <c r="F424" s="47"/>
      <c r="G424" s="47"/>
    </row>
    <row r="425" spans="2:7" ht="23.25" hidden="1" x14ac:dyDescent="0.5">
      <c r="B425" s="45" t="s">
        <v>77</v>
      </c>
      <c r="C425" s="48" t="s">
        <v>70</v>
      </c>
      <c r="D425" s="47"/>
      <c r="E425" s="47"/>
      <c r="F425" s="47"/>
      <c r="G425" s="47"/>
    </row>
    <row r="426" spans="2:7" ht="23.25" hidden="1" x14ac:dyDescent="0.5">
      <c r="B426" s="45" t="s">
        <v>120</v>
      </c>
      <c r="C426" s="48" t="s">
        <v>70</v>
      </c>
      <c r="D426" s="47">
        <v>72000</v>
      </c>
      <c r="E426" s="47"/>
      <c r="F426" s="47">
        <v>72000</v>
      </c>
      <c r="G426" s="47"/>
    </row>
    <row r="427" spans="2:7" ht="23.25" hidden="1" x14ac:dyDescent="0.5">
      <c r="B427" s="45" t="s">
        <v>121</v>
      </c>
      <c r="C427" s="48" t="s">
        <v>70</v>
      </c>
      <c r="D427" s="47">
        <v>383400</v>
      </c>
      <c r="E427" s="47"/>
      <c r="F427" s="47">
        <v>383400</v>
      </c>
      <c r="G427" s="47"/>
    </row>
    <row r="428" spans="2:7" ht="23.25" hidden="1" x14ac:dyDescent="0.5">
      <c r="B428" s="45" t="s">
        <v>122</v>
      </c>
      <c r="C428" s="48" t="s">
        <v>70</v>
      </c>
      <c r="D428" s="47"/>
      <c r="E428" s="47"/>
      <c r="F428" s="47"/>
      <c r="G428" s="47"/>
    </row>
    <row r="429" spans="2:7" ht="23.25" hidden="1" x14ac:dyDescent="0.5">
      <c r="B429" s="45" t="s">
        <v>116</v>
      </c>
      <c r="C429" s="48" t="s">
        <v>70</v>
      </c>
      <c r="D429" s="47"/>
      <c r="E429" s="47"/>
      <c r="F429" s="47"/>
      <c r="G429" s="47"/>
    </row>
    <row r="430" spans="2:7" ht="23.25" hidden="1" x14ac:dyDescent="0.5">
      <c r="B430" s="45" t="s">
        <v>123</v>
      </c>
      <c r="C430" s="48" t="s">
        <v>70</v>
      </c>
      <c r="D430" s="47">
        <v>42000</v>
      </c>
      <c r="E430" s="47"/>
      <c r="F430" s="47">
        <v>42000</v>
      </c>
      <c r="G430" s="47"/>
    </row>
    <row r="431" spans="2:7" ht="23.25" hidden="1" x14ac:dyDescent="0.5">
      <c r="B431" s="45" t="s">
        <v>117</v>
      </c>
      <c r="C431" s="48" t="s">
        <v>70</v>
      </c>
      <c r="D431" s="47"/>
      <c r="E431" s="47"/>
      <c r="F431" s="47"/>
      <c r="G431" s="47"/>
    </row>
    <row r="432" spans="2:7" ht="23.25" hidden="1" x14ac:dyDescent="0.5">
      <c r="B432" s="45" t="s">
        <v>118</v>
      </c>
      <c r="C432" s="48" t="s">
        <v>70</v>
      </c>
      <c r="D432" s="47"/>
      <c r="E432" s="47"/>
      <c r="F432" s="47"/>
      <c r="G432" s="47"/>
    </row>
    <row r="433" spans="2:7" ht="23.25" hidden="1" x14ac:dyDescent="0.5">
      <c r="B433" s="45" t="s">
        <v>119</v>
      </c>
      <c r="C433" s="48" t="s">
        <v>70</v>
      </c>
      <c r="D433" s="47"/>
      <c r="E433" s="47"/>
      <c r="F433" s="47"/>
      <c r="G433" s="47"/>
    </row>
    <row r="434" spans="2:7" ht="23.25" hidden="1" x14ac:dyDescent="0.5">
      <c r="B434" s="45" t="s">
        <v>125</v>
      </c>
      <c r="C434" s="48" t="s">
        <v>70</v>
      </c>
      <c r="D434" s="47"/>
      <c r="E434" s="47"/>
      <c r="F434" s="47"/>
      <c r="G434" s="47"/>
    </row>
    <row r="435" spans="2:7" ht="23.25" hidden="1" x14ac:dyDescent="0.5">
      <c r="B435" s="45" t="s">
        <v>140</v>
      </c>
      <c r="C435" s="48"/>
      <c r="D435" s="47"/>
      <c r="E435" s="47"/>
      <c r="F435" s="47"/>
      <c r="G435" s="47"/>
    </row>
    <row r="436" spans="2:7" ht="23.25" hidden="1" x14ac:dyDescent="0.5">
      <c r="B436" s="45" t="s">
        <v>63</v>
      </c>
      <c r="C436" s="46" t="s">
        <v>50</v>
      </c>
      <c r="D436" s="47">
        <v>171289</v>
      </c>
      <c r="E436" s="47"/>
      <c r="F436" s="47">
        <v>171289</v>
      </c>
      <c r="G436" s="47"/>
    </row>
    <row r="437" spans="2:7" ht="23.25" hidden="1" x14ac:dyDescent="0.5">
      <c r="B437" s="45" t="s">
        <v>64</v>
      </c>
      <c r="C437" s="46" t="s">
        <v>49</v>
      </c>
      <c r="D437" s="47">
        <v>20185</v>
      </c>
      <c r="E437" s="47"/>
      <c r="F437" s="47">
        <v>20185</v>
      </c>
      <c r="G437" s="47"/>
    </row>
    <row r="438" spans="2:7" ht="23.25" hidden="1" x14ac:dyDescent="0.5">
      <c r="B438" s="45" t="s">
        <v>65</v>
      </c>
      <c r="C438" s="46" t="s">
        <v>51</v>
      </c>
      <c r="D438" s="47">
        <v>16240</v>
      </c>
      <c r="E438" s="47"/>
      <c r="F438" s="47">
        <v>16240</v>
      </c>
      <c r="G438" s="47"/>
    </row>
    <row r="439" spans="2:7" ht="23.25" hidden="1" x14ac:dyDescent="0.5">
      <c r="B439" s="45" t="s">
        <v>61</v>
      </c>
      <c r="C439" s="48">
        <v>700</v>
      </c>
      <c r="D439" s="47"/>
      <c r="E439" s="47">
        <v>19864544.969999999</v>
      </c>
      <c r="F439" s="47"/>
      <c r="G439" s="47">
        <v>19864544.969999999</v>
      </c>
    </row>
    <row r="440" spans="2:7" ht="23.25" hidden="1" x14ac:dyDescent="0.5">
      <c r="B440" s="45" t="s">
        <v>96</v>
      </c>
      <c r="C440" s="48"/>
      <c r="D440" s="47"/>
      <c r="E440" s="47">
        <v>6380059.9800000004</v>
      </c>
      <c r="F440" s="47"/>
      <c r="G440" s="47">
        <v>6380059.9800000004</v>
      </c>
    </row>
    <row r="441" spans="2:7" ht="23.25" hidden="1" x14ac:dyDescent="0.5">
      <c r="B441" s="45" t="s">
        <v>62</v>
      </c>
      <c r="C441" s="48">
        <v>900</v>
      </c>
      <c r="D441" s="47"/>
      <c r="E441" s="47">
        <v>12652560.1</v>
      </c>
      <c r="F441" s="47"/>
      <c r="G441" s="47">
        <v>12652560.1</v>
      </c>
    </row>
    <row r="442" spans="2:7" ht="23.25" hidden="1" x14ac:dyDescent="0.5">
      <c r="B442" s="45" t="s">
        <v>19</v>
      </c>
      <c r="C442" s="48">
        <v>900</v>
      </c>
      <c r="D442" s="47"/>
      <c r="E442" s="47">
        <v>229268.99</v>
      </c>
      <c r="F442" s="47"/>
      <c r="G442" s="47">
        <v>229268.99</v>
      </c>
    </row>
    <row r="443" spans="2:7" ht="23.25" hidden="1" x14ac:dyDescent="0.5">
      <c r="B443" s="45" t="s">
        <v>132</v>
      </c>
      <c r="C443" s="48" t="s">
        <v>70</v>
      </c>
      <c r="D443" s="47"/>
      <c r="E443" s="47">
        <v>35200</v>
      </c>
      <c r="F443" s="47"/>
      <c r="G443" s="47">
        <v>35200</v>
      </c>
    </row>
    <row r="444" spans="2:7" ht="23.25" hidden="1" x14ac:dyDescent="0.5">
      <c r="B444" s="45" t="s">
        <v>133</v>
      </c>
      <c r="C444" s="48"/>
      <c r="D444" s="47"/>
      <c r="E444" s="47">
        <v>397177</v>
      </c>
      <c r="F444" s="47"/>
      <c r="G444" s="47">
        <v>397177</v>
      </c>
    </row>
    <row r="445" spans="2:7" ht="23.25" hidden="1" x14ac:dyDescent="0.5">
      <c r="B445" s="45" t="s">
        <v>134</v>
      </c>
      <c r="C445" s="48"/>
      <c r="D445" s="47"/>
      <c r="E445" s="47">
        <v>247442.23</v>
      </c>
      <c r="F445" s="47"/>
      <c r="G445" s="47">
        <v>247442.23</v>
      </c>
    </row>
    <row r="446" spans="2:7" ht="23.25" hidden="1" x14ac:dyDescent="0.5">
      <c r="B446" s="45" t="s">
        <v>60</v>
      </c>
      <c r="C446" s="48" t="s">
        <v>70</v>
      </c>
      <c r="D446" s="49"/>
      <c r="E446" s="47">
        <v>238.8</v>
      </c>
      <c r="F446" s="49"/>
      <c r="G446" s="47">
        <v>238.8</v>
      </c>
    </row>
    <row r="447" spans="2:7" ht="23.25" hidden="1" x14ac:dyDescent="0.5">
      <c r="B447" s="45" t="s">
        <v>106</v>
      </c>
      <c r="C447" s="48"/>
      <c r="D447" s="47"/>
      <c r="E447" s="47">
        <v>286.39999999999998</v>
      </c>
      <c r="F447" s="47"/>
      <c r="G447" s="47">
        <v>286.39999999999998</v>
      </c>
    </row>
    <row r="448" spans="2:7" ht="23.25" hidden="1" x14ac:dyDescent="0.5">
      <c r="B448" s="24" t="s">
        <v>108</v>
      </c>
      <c r="C448" s="25" t="s">
        <v>70</v>
      </c>
      <c r="D448" s="26"/>
      <c r="E448" s="26">
        <v>5313221.46</v>
      </c>
      <c r="F448" s="26"/>
      <c r="G448" s="26">
        <v>5313221.46</v>
      </c>
    </row>
    <row r="449" spans="2:7" ht="24" hidden="1" thickBot="1" x14ac:dyDescent="0.55000000000000004">
      <c r="B449" s="27"/>
      <c r="C449" s="28"/>
      <c r="D449" s="29">
        <f>SUM(D387:D448)</f>
        <v>45119999.930000007</v>
      </c>
      <c r="E449" s="29">
        <f>SUM(E387:E448)</f>
        <v>45119999.929999992</v>
      </c>
      <c r="F449" s="29">
        <f>SUM(F387:F448)</f>
        <v>45119999.930000007</v>
      </c>
      <c r="G449" s="29">
        <f>SUM(G387:G448)</f>
        <v>45119999.929999992</v>
      </c>
    </row>
    <row r="450" spans="2:7" ht="24" hidden="1" thickTop="1" x14ac:dyDescent="0.5">
      <c r="B450" s="27"/>
      <c r="C450" s="28"/>
      <c r="D450" s="50"/>
      <c r="E450" s="50"/>
      <c r="F450" s="50"/>
      <c r="G450" s="50"/>
    </row>
    <row r="451" spans="2:7" ht="23.25" hidden="1" x14ac:dyDescent="0.5">
      <c r="B451" s="27"/>
      <c r="C451" s="28"/>
      <c r="D451" s="50"/>
      <c r="E451" s="50"/>
      <c r="F451" s="50"/>
      <c r="G451" s="50"/>
    </row>
    <row r="452" spans="2:7" ht="23.25" hidden="1" x14ac:dyDescent="0.5">
      <c r="B452" s="27"/>
      <c r="C452" s="28"/>
      <c r="D452" s="50"/>
      <c r="E452" s="50"/>
      <c r="F452" s="50"/>
      <c r="G452" s="50"/>
    </row>
    <row r="453" spans="2:7" ht="23.25" hidden="1" x14ac:dyDescent="0.5">
      <c r="B453" s="246" t="s">
        <v>25</v>
      </c>
      <c r="C453" s="246"/>
    </row>
    <row r="454" spans="2:7" ht="23.25" hidden="1" x14ac:dyDescent="0.5">
      <c r="B454" s="246" t="s">
        <v>107</v>
      </c>
      <c r="C454" s="246"/>
      <c r="E454" s="12"/>
      <c r="G454" s="12"/>
    </row>
    <row r="455" spans="2:7" ht="23.25" hidden="1" x14ac:dyDescent="0.5">
      <c r="B455" s="247" t="s">
        <v>159</v>
      </c>
      <c r="C455" s="247"/>
      <c r="E455" s="13"/>
      <c r="G455" s="13"/>
    </row>
    <row r="456" spans="2:7" ht="23.25" hidden="1" x14ac:dyDescent="0.5">
      <c r="B456" s="14" t="s">
        <v>39</v>
      </c>
      <c r="C456" s="14" t="s">
        <v>0</v>
      </c>
      <c r="D456" s="15" t="s">
        <v>53</v>
      </c>
      <c r="E456" s="15" t="s">
        <v>112</v>
      </c>
      <c r="F456" s="15" t="s">
        <v>53</v>
      </c>
      <c r="G456" s="15" t="s">
        <v>112</v>
      </c>
    </row>
    <row r="457" spans="2:7" ht="23.25" hidden="1" x14ac:dyDescent="0.5">
      <c r="B457" s="41" t="s">
        <v>72</v>
      </c>
      <c r="C457" s="42" t="s">
        <v>73</v>
      </c>
      <c r="D457" s="43">
        <v>11380</v>
      </c>
      <c r="E457" s="44"/>
      <c r="F457" s="43">
        <v>11380</v>
      </c>
      <c r="G457" s="44"/>
    </row>
    <row r="458" spans="2:7" ht="23.25" hidden="1" x14ac:dyDescent="0.5">
      <c r="B458" s="45" t="s">
        <v>54</v>
      </c>
      <c r="C458" s="46" t="s">
        <v>68</v>
      </c>
      <c r="D458" s="47">
        <v>34403182.299999997</v>
      </c>
      <c r="E458" s="47"/>
      <c r="F458" s="47">
        <v>34403182.299999997</v>
      </c>
      <c r="G458" s="47"/>
    </row>
    <row r="459" spans="2:7" ht="23.25" hidden="1" x14ac:dyDescent="0.5">
      <c r="B459" s="45" t="s">
        <v>55</v>
      </c>
      <c r="C459" s="46" t="s">
        <v>69</v>
      </c>
      <c r="D459" s="47">
        <v>1147615.83</v>
      </c>
      <c r="E459" s="47"/>
      <c r="F459" s="47">
        <v>1147615.83</v>
      </c>
      <c r="G459" s="47"/>
    </row>
    <row r="460" spans="2:7" ht="23.25" hidden="1" x14ac:dyDescent="0.5">
      <c r="B460" s="45" t="s">
        <v>91</v>
      </c>
      <c r="C460" s="46" t="s">
        <v>68</v>
      </c>
      <c r="D460" s="47">
        <v>1.1100000000000001</v>
      </c>
      <c r="E460" s="47"/>
      <c r="F460" s="47">
        <v>1.1100000000000001</v>
      </c>
      <c r="G460" s="47"/>
    </row>
    <row r="461" spans="2:7" ht="23.25" hidden="1" x14ac:dyDescent="0.5">
      <c r="B461" s="45" t="s">
        <v>105</v>
      </c>
      <c r="C461" s="46"/>
      <c r="D461" s="47"/>
      <c r="E461" s="47"/>
      <c r="F461" s="47"/>
      <c r="G461" s="47"/>
    </row>
    <row r="462" spans="2:7" ht="23.25" hidden="1" x14ac:dyDescent="0.5">
      <c r="B462" s="45" t="s">
        <v>56</v>
      </c>
      <c r="C462" s="48">
        <v>701</v>
      </c>
      <c r="D462" s="47">
        <v>4205774.5999999996</v>
      </c>
      <c r="E462" s="47"/>
      <c r="F462" s="47">
        <v>4205774.5999999996</v>
      </c>
      <c r="G462" s="47"/>
    </row>
    <row r="463" spans="2:7" ht="23.25" hidden="1" x14ac:dyDescent="0.5">
      <c r="B463" s="45" t="s">
        <v>57</v>
      </c>
      <c r="C463" s="46" t="s">
        <v>52</v>
      </c>
      <c r="D463" s="47">
        <v>422192.34</v>
      </c>
      <c r="E463" s="47"/>
      <c r="F463" s="47">
        <v>422192.34</v>
      </c>
      <c r="G463" s="47"/>
    </row>
    <row r="464" spans="2:7" ht="23.25" hidden="1" x14ac:dyDescent="0.5">
      <c r="B464" s="45" t="s">
        <v>42</v>
      </c>
      <c r="C464" s="48">
        <v>100</v>
      </c>
      <c r="D464" s="47">
        <v>1954924</v>
      </c>
      <c r="E464" s="47"/>
      <c r="F464" s="47">
        <v>1954924</v>
      </c>
      <c r="G464" s="47"/>
    </row>
    <row r="465" spans="2:7" ht="23.25" hidden="1" x14ac:dyDescent="0.5">
      <c r="B465" s="45" t="s">
        <v>43</v>
      </c>
      <c r="C465" s="48">
        <v>120</v>
      </c>
      <c r="D465" s="47">
        <v>448280</v>
      </c>
      <c r="E465" s="47"/>
      <c r="F465" s="47">
        <v>448280</v>
      </c>
      <c r="G465" s="47"/>
    </row>
    <row r="466" spans="2:7" ht="23.25" hidden="1" x14ac:dyDescent="0.5">
      <c r="B466" s="45" t="s">
        <v>44</v>
      </c>
      <c r="C466" s="48">
        <v>130</v>
      </c>
      <c r="D466" s="47">
        <v>920220</v>
      </c>
      <c r="E466" s="47"/>
      <c r="F466" s="47">
        <v>920220</v>
      </c>
      <c r="G466" s="47"/>
    </row>
    <row r="467" spans="2:7" ht="23.25" hidden="1" x14ac:dyDescent="0.5">
      <c r="B467" s="45" t="s">
        <v>45</v>
      </c>
      <c r="C467" s="48">
        <v>200</v>
      </c>
      <c r="D467" s="47">
        <v>949188</v>
      </c>
      <c r="E467" s="47"/>
      <c r="F467" s="47">
        <v>949188</v>
      </c>
      <c r="G467" s="47"/>
    </row>
    <row r="468" spans="2:7" ht="23.25" hidden="1" x14ac:dyDescent="0.5">
      <c r="B468" s="45" t="s">
        <v>46</v>
      </c>
      <c r="C468" s="48">
        <v>250</v>
      </c>
      <c r="D468" s="47">
        <v>2081495.98</v>
      </c>
      <c r="E468" s="47"/>
      <c r="F468" s="47">
        <v>2081495.98</v>
      </c>
      <c r="G468" s="47"/>
    </row>
    <row r="469" spans="2:7" ht="23.25" hidden="1" x14ac:dyDescent="0.5">
      <c r="B469" s="45" t="s">
        <v>47</v>
      </c>
      <c r="C469" s="48">
        <v>270</v>
      </c>
      <c r="D469" s="47">
        <v>495767</v>
      </c>
      <c r="E469" s="47"/>
      <c r="F469" s="47">
        <v>495767</v>
      </c>
      <c r="G469" s="47"/>
    </row>
    <row r="470" spans="2:7" ht="23.25" hidden="1" x14ac:dyDescent="0.5">
      <c r="B470" s="45" t="s">
        <v>48</v>
      </c>
      <c r="C470" s="48">
        <v>300</v>
      </c>
      <c r="D470" s="47">
        <v>88125.98</v>
      </c>
      <c r="E470" s="47"/>
      <c r="F470" s="47">
        <v>88125.98</v>
      </c>
      <c r="G470" s="47"/>
    </row>
    <row r="471" spans="2:7" ht="23.25" hidden="1" x14ac:dyDescent="0.5">
      <c r="B471" s="45" t="s">
        <v>41</v>
      </c>
      <c r="C471" s="48">
        <v>400</v>
      </c>
      <c r="D471" s="47">
        <v>7000</v>
      </c>
      <c r="E471" s="47"/>
      <c r="F471" s="47">
        <v>7000</v>
      </c>
      <c r="G471" s="47"/>
    </row>
    <row r="472" spans="2:7" ht="23.25" hidden="1" x14ac:dyDescent="0.5">
      <c r="B472" s="45" t="s">
        <v>76</v>
      </c>
      <c r="C472" s="48" t="s">
        <v>70</v>
      </c>
      <c r="D472" s="47"/>
      <c r="E472" s="47"/>
      <c r="F472" s="47"/>
      <c r="G472" s="47"/>
    </row>
    <row r="473" spans="2:7" ht="23.25" hidden="1" x14ac:dyDescent="0.5">
      <c r="B473" s="45" t="s">
        <v>101</v>
      </c>
      <c r="C473" s="48"/>
      <c r="D473" s="47"/>
      <c r="E473" s="47"/>
      <c r="F473" s="47"/>
      <c r="G473" s="47"/>
    </row>
    <row r="474" spans="2:7" ht="23.25" hidden="1" x14ac:dyDescent="0.5">
      <c r="B474" s="45" t="s">
        <v>94</v>
      </c>
      <c r="C474" s="48"/>
      <c r="D474" s="47"/>
      <c r="E474" s="47"/>
      <c r="F474" s="47"/>
      <c r="G474" s="47"/>
    </row>
    <row r="475" spans="2:7" ht="23.25" hidden="1" x14ac:dyDescent="0.5">
      <c r="B475" s="45" t="s">
        <v>92</v>
      </c>
      <c r="C475" s="48"/>
      <c r="D475" s="47"/>
      <c r="E475" s="47"/>
      <c r="F475" s="47"/>
      <c r="G475" s="47"/>
    </row>
    <row r="476" spans="2:7" ht="23.25" hidden="1" x14ac:dyDescent="0.5">
      <c r="B476" s="45" t="s">
        <v>103</v>
      </c>
      <c r="C476" s="48"/>
      <c r="D476" s="47"/>
      <c r="E476" s="47"/>
      <c r="F476" s="47"/>
      <c r="G476" s="47"/>
    </row>
    <row r="477" spans="2:7" ht="23.25" hidden="1" x14ac:dyDescent="0.5">
      <c r="B477" s="45" t="s">
        <v>93</v>
      </c>
      <c r="C477" s="48"/>
      <c r="D477" s="47"/>
      <c r="E477" s="47"/>
      <c r="F477" s="47"/>
      <c r="G477" s="47"/>
    </row>
    <row r="478" spans="2:7" ht="23.25" hidden="1" x14ac:dyDescent="0.5">
      <c r="B478" s="45" t="s">
        <v>99</v>
      </c>
      <c r="C478" s="48"/>
      <c r="D478" s="47"/>
      <c r="E478" s="47"/>
      <c r="F478" s="47"/>
      <c r="G478" s="47"/>
    </row>
    <row r="479" spans="2:7" ht="23.25" hidden="1" x14ac:dyDescent="0.5">
      <c r="B479" s="45" t="s">
        <v>104</v>
      </c>
      <c r="C479" s="48"/>
      <c r="D479" s="47"/>
      <c r="E479" s="47"/>
      <c r="F479" s="47"/>
      <c r="G479" s="47"/>
    </row>
    <row r="480" spans="2:7" ht="23.25" hidden="1" x14ac:dyDescent="0.5">
      <c r="B480" s="45" t="s">
        <v>110</v>
      </c>
      <c r="C480" s="48"/>
      <c r="D480" s="47"/>
      <c r="E480" s="47"/>
      <c r="F480" s="47"/>
      <c r="G480" s="47"/>
    </row>
    <row r="481" spans="2:7" ht="23.25" hidden="1" x14ac:dyDescent="0.5">
      <c r="B481" s="45" t="s">
        <v>95</v>
      </c>
      <c r="C481" s="48"/>
      <c r="D481" s="47"/>
      <c r="E481" s="47"/>
      <c r="F481" s="47"/>
      <c r="G481" s="47"/>
    </row>
    <row r="482" spans="2:7" ht="23.25" hidden="1" x14ac:dyDescent="0.5">
      <c r="B482" s="45" t="s">
        <v>109</v>
      </c>
      <c r="C482" s="48"/>
      <c r="D482" s="47">
        <v>50000</v>
      </c>
      <c r="E482" s="47"/>
      <c r="F482" s="47">
        <v>50000</v>
      </c>
      <c r="G482" s="47"/>
    </row>
    <row r="483" spans="2:7" ht="23.25" hidden="1" x14ac:dyDescent="0.5">
      <c r="B483" s="45" t="s">
        <v>160</v>
      </c>
      <c r="C483" s="48"/>
      <c r="D483" s="47">
        <v>40000</v>
      </c>
      <c r="E483" s="47"/>
      <c r="F483" s="47">
        <v>40000</v>
      </c>
      <c r="G483" s="47"/>
    </row>
    <row r="484" spans="2:7" ht="23.25" hidden="1" x14ac:dyDescent="0.5">
      <c r="B484" s="45" t="s">
        <v>111</v>
      </c>
      <c r="C484" s="48" t="s">
        <v>70</v>
      </c>
      <c r="D484" s="47"/>
      <c r="E484" s="47"/>
      <c r="F484" s="47"/>
      <c r="G484" s="47"/>
    </row>
    <row r="485" spans="2:7" ht="23.25" hidden="1" x14ac:dyDescent="0.5">
      <c r="B485" s="45" t="s">
        <v>124</v>
      </c>
      <c r="C485" s="48" t="s">
        <v>70</v>
      </c>
      <c r="D485" s="47">
        <v>16020.74</v>
      </c>
      <c r="E485" s="47"/>
      <c r="F485" s="47">
        <v>16020.74</v>
      </c>
      <c r="G485" s="47"/>
    </row>
    <row r="486" spans="2:7" ht="23.25" hidden="1" x14ac:dyDescent="0.5">
      <c r="B486" s="45" t="s">
        <v>58</v>
      </c>
      <c r="C486" s="48" t="s">
        <v>70</v>
      </c>
      <c r="D486" s="47"/>
      <c r="E486" s="47"/>
      <c r="F486" s="47"/>
      <c r="G486" s="47"/>
    </row>
    <row r="487" spans="2:7" ht="23.25" hidden="1" x14ac:dyDescent="0.5">
      <c r="B487" s="45" t="s">
        <v>59</v>
      </c>
      <c r="C487" s="48" t="s">
        <v>70</v>
      </c>
      <c r="D487" s="47">
        <v>77000</v>
      </c>
      <c r="E487" s="47"/>
      <c r="F487" s="47">
        <v>77000</v>
      </c>
      <c r="G487" s="47"/>
    </row>
    <row r="488" spans="2:7" ht="23.25" hidden="1" x14ac:dyDescent="0.5">
      <c r="B488" s="45" t="s">
        <v>66</v>
      </c>
      <c r="C488" s="48" t="s">
        <v>70</v>
      </c>
      <c r="D488" s="47">
        <v>94765</v>
      </c>
      <c r="E488" s="47"/>
      <c r="F488" s="47">
        <v>94765</v>
      </c>
      <c r="G488" s="47"/>
    </row>
    <row r="489" spans="2:7" ht="23.25" hidden="1" x14ac:dyDescent="0.5">
      <c r="B489" s="45" t="s">
        <v>97</v>
      </c>
      <c r="C489" s="48" t="s">
        <v>70</v>
      </c>
      <c r="D489" s="47"/>
      <c r="E489" s="47"/>
      <c r="F489" s="47"/>
      <c r="G489" s="47"/>
    </row>
    <row r="490" spans="2:7" ht="21.95" hidden="1" customHeight="1" x14ac:dyDescent="0.5">
      <c r="B490" s="45" t="s">
        <v>24</v>
      </c>
      <c r="C490" s="48" t="s">
        <v>70</v>
      </c>
      <c r="D490" s="47">
        <v>1472</v>
      </c>
      <c r="E490" s="47"/>
      <c r="F490" s="47">
        <v>1472</v>
      </c>
      <c r="G490" s="47"/>
    </row>
    <row r="491" spans="2:7" ht="21.95" hidden="1" customHeight="1" x14ac:dyDescent="0.5">
      <c r="B491" s="45" t="s">
        <v>71</v>
      </c>
      <c r="C491" s="48" t="s">
        <v>40</v>
      </c>
      <c r="D491" s="47">
        <v>32314.5</v>
      </c>
      <c r="E491" s="47"/>
      <c r="F491" s="47">
        <v>32314.5</v>
      </c>
      <c r="G491" s="47"/>
    </row>
    <row r="492" spans="2:7" ht="23.25" hidden="1" x14ac:dyDescent="0.5">
      <c r="B492" s="45" t="s">
        <v>67</v>
      </c>
      <c r="C492" s="48" t="s">
        <v>40</v>
      </c>
      <c r="D492" s="47">
        <v>45058</v>
      </c>
      <c r="E492" s="47"/>
      <c r="F492" s="47">
        <v>45058</v>
      </c>
      <c r="G492" s="47"/>
    </row>
    <row r="493" spans="2:7" ht="23.25" hidden="1" x14ac:dyDescent="0.5">
      <c r="B493" s="45" t="s">
        <v>75</v>
      </c>
      <c r="C493" s="48"/>
      <c r="D493" s="47"/>
      <c r="E493" s="47"/>
      <c r="F493" s="47"/>
      <c r="G493" s="47"/>
    </row>
    <row r="494" spans="2:7" ht="23.25" hidden="1" x14ac:dyDescent="0.5">
      <c r="B494" s="45" t="s">
        <v>74</v>
      </c>
      <c r="C494" s="48" t="s">
        <v>70</v>
      </c>
      <c r="D494" s="47"/>
      <c r="E494" s="47"/>
      <c r="F494" s="47"/>
      <c r="G494" s="47"/>
    </row>
    <row r="495" spans="2:7" ht="23.25" hidden="1" x14ac:dyDescent="0.5">
      <c r="B495" s="45" t="s">
        <v>77</v>
      </c>
      <c r="C495" s="48" t="s">
        <v>70</v>
      </c>
      <c r="D495" s="47"/>
      <c r="E495" s="47"/>
      <c r="F495" s="47"/>
      <c r="G495" s="47"/>
    </row>
    <row r="496" spans="2:7" ht="23.25" hidden="1" x14ac:dyDescent="0.5">
      <c r="B496" s="45" t="s">
        <v>120</v>
      </c>
      <c r="C496" s="48" t="s">
        <v>70</v>
      </c>
      <c r="D496" s="47">
        <v>72000</v>
      </c>
      <c r="E496" s="47"/>
      <c r="F496" s="47">
        <v>72000</v>
      </c>
      <c r="G496" s="47"/>
    </row>
    <row r="497" spans="2:7" ht="23.25" hidden="1" x14ac:dyDescent="0.5">
      <c r="B497" s="45" t="s">
        <v>121</v>
      </c>
      <c r="C497" s="48" t="s">
        <v>70</v>
      </c>
      <c r="D497" s="47">
        <v>383400</v>
      </c>
      <c r="E497" s="47"/>
      <c r="F497" s="47">
        <v>383400</v>
      </c>
      <c r="G497" s="47"/>
    </row>
    <row r="498" spans="2:7" ht="23.25" hidden="1" x14ac:dyDescent="0.5">
      <c r="B498" s="45" t="s">
        <v>122</v>
      </c>
      <c r="C498" s="48" t="s">
        <v>70</v>
      </c>
      <c r="D498" s="47"/>
      <c r="E498" s="47"/>
      <c r="F498" s="47"/>
      <c r="G498" s="47"/>
    </row>
    <row r="499" spans="2:7" ht="23.25" hidden="1" x14ac:dyDescent="0.5">
      <c r="B499" s="45" t="s">
        <v>116</v>
      </c>
      <c r="C499" s="48" t="s">
        <v>70</v>
      </c>
      <c r="D499" s="47"/>
      <c r="E499" s="47"/>
      <c r="F499" s="47"/>
      <c r="G499" s="47"/>
    </row>
    <row r="500" spans="2:7" ht="23.25" hidden="1" x14ac:dyDescent="0.5">
      <c r="B500" s="45" t="s">
        <v>123</v>
      </c>
      <c r="C500" s="48" t="s">
        <v>70</v>
      </c>
      <c r="D500" s="47">
        <v>42000</v>
      </c>
      <c r="E500" s="47"/>
      <c r="F500" s="47">
        <v>42000</v>
      </c>
      <c r="G500" s="47"/>
    </row>
    <row r="501" spans="2:7" ht="23.25" hidden="1" x14ac:dyDescent="0.5">
      <c r="B501" s="45" t="s">
        <v>117</v>
      </c>
      <c r="C501" s="48" t="s">
        <v>70</v>
      </c>
      <c r="D501" s="47"/>
      <c r="E501" s="47"/>
      <c r="F501" s="47"/>
      <c r="G501" s="47"/>
    </row>
    <row r="502" spans="2:7" ht="23.25" hidden="1" x14ac:dyDescent="0.5">
      <c r="B502" s="45" t="s">
        <v>118</v>
      </c>
      <c r="C502" s="48" t="s">
        <v>70</v>
      </c>
      <c r="D502" s="47"/>
      <c r="E502" s="47"/>
      <c r="F502" s="47"/>
      <c r="G502" s="47"/>
    </row>
    <row r="503" spans="2:7" ht="23.25" hidden="1" x14ac:dyDescent="0.5">
      <c r="B503" s="45" t="s">
        <v>119</v>
      </c>
      <c r="C503" s="48" t="s">
        <v>70</v>
      </c>
      <c r="D503" s="47"/>
      <c r="E503" s="47"/>
      <c r="F503" s="47"/>
      <c r="G503" s="47"/>
    </row>
    <row r="504" spans="2:7" ht="23.25" hidden="1" x14ac:dyDescent="0.5">
      <c r="B504" s="45" t="s">
        <v>125</v>
      </c>
      <c r="C504" s="48" t="s">
        <v>70</v>
      </c>
      <c r="D504" s="47"/>
      <c r="E504" s="47"/>
      <c r="F504" s="47"/>
      <c r="G504" s="47"/>
    </row>
    <row r="505" spans="2:7" ht="23.25" hidden="1" x14ac:dyDescent="0.5">
      <c r="B505" s="45" t="s">
        <v>140</v>
      </c>
      <c r="C505" s="48"/>
      <c r="D505" s="47"/>
      <c r="E505" s="47"/>
      <c r="F505" s="47"/>
      <c r="G505" s="47"/>
    </row>
    <row r="506" spans="2:7" ht="23.25" hidden="1" x14ac:dyDescent="0.5">
      <c r="B506" s="45" t="s">
        <v>63</v>
      </c>
      <c r="C506" s="46" t="s">
        <v>50</v>
      </c>
      <c r="D506" s="47">
        <v>171289</v>
      </c>
      <c r="E506" s="47"/>
      <c r="F506" s="47">
        <v>171289</v>
      </c>
      <c r="G506" s="47"/>
    </row>
    <row r="507" spans="2:7" ht="21.95" hidden="1" customHeight="1" x14ac:dyDescent="0.5">
      <c r="B507" s="45" t="s">
        <v>64</v>
      </c>
      <c r="C507" s="46" t="s">
        <v>49</v>
      </c>
      <c r="D507" s="47">
        <v>20185</v>
      </c>
      <c r="E507" s="47"/>
      <c r="F507" s="47">
        <v>20185</v>
      </c>
      <c r="G507" s="47"/>
    </row>
    <row r="508" spans="2:7" ht="21.95" hidden="1" customHeight="1" x14ac:dyDescent="0.5">
      <c r="B508" s="45" t="s">
        <v>65</v>
      </c>
      <c r="C508" s="46" t="s">
        <v>51</v>
      </c>
      <c r="D508" s="47">
        <v>16240</v>
      </c>
      <c r="E508" s="47"/>
      <c r="F508" s="47">
        <v>16240</v>
      </c>
      <c r="G508" s="47"/>
    </row>
    <row r="509" spans="2:7" ht="21.95" hidden="1" customHeight="1" x14ac:dyDescent="0.5">
      <c r="B509" s="45" t="s">
        <v>61</v>
      </c>
      <c r="C509" s="48">
        <v>700</v>
      </c>
      <c r="D509" s="47"/>
      <c r="E509" s="47">
        <v>19857754.969999999</v>
      </c>
      <c r="F509" s="47"/>
      <c r="G509" s="47">
        <v>19857754.969999999</v>
      </c>
    </row>
    <row r="510" spans="2:7" ht="23.25" hidden="1" x14ac:dyDescent="0.5">
      <c r="B510" s="45" t="s">
        <v>96</v>
      </c>
      <c r="C510" s="48"/>
      <c r="D510" s="47"/>
      <c r="E510" s="47">
        <v>6380059.9800000004</v>
      </c>
      <c r="F510" s="47"/>
      <c r="G510" s="47">
        <v>6380059.9800000004</v>
      </c>
    </row>
    <row r="511" spans="2:7" ht="21.95" hidden="1" customHeight="1" x14ac:dyDescent="0.5">
      <c r="B511" s="45" t="s">
        <v>62</v>
      </c>
      <c r="C511" s="48">
        <v>900</v>
      </c>
      <c r="D511" s="47"/>
      <c r="E511" s="47">
        <v>16273351.449999999</v>
      </c>
      <c r="F511" s="47"/>
      <c r="G511" s="47">
        <v>16273351.449999999</v>
      </c>
    </row>
    <row r="512" spans="2:7" ht="23.25" hidden="1" x14ac:dyDescent="0.5">
      <c r="B512" s="45" t="s">
        <v>19</v>
      </c>
      <c r="C512" s="48">
        <v>900</v>
      </c>
      <c r="D512" s="47"/>
      <c r="E512" s="47">
        <v>244393.36</v>
      </c>
      <c r="F512" s="47"/>
      <c r="G512" s="47">
        <v>244393.36</v>
      </c>
    </row>
    <row r="513" spans="2:7" ht="21.95" hidden="1" customHeight="1" x14ac:dyDescent="0.5">
      <c r="B513" s="45" t="s">
        <v>132</v>
      </c>
      <c r="C513" s="48" t="s">
        <v>70</v>
      </c>
      <c r="D513" s="47"/>
      <c r="E513" s="47">
        <v>35200</v>
      </c>
      <c r="F513" s="47"/>
      <c r="G513" s="47">
        <v>35200</v>
      </c>
    </row>
    <row r="514" spans="2:7" ht="21.95" hidden="1" customHeight="1" x14ac:dyDescent="0.5">
      <c r="B514" s="45" t="s">
        <v>133</v>
      </c>
      <c r="C514" s="48"/>
      <c r="D514" s="47"/>
      <c r="E514" s="47">
        <v>397177</v>
      </c>
      <c r="F514" s="47"/>
      <c r="G514" s="47">
        <v>397177</v>
      </c>
    </row>
    <row r="515" spans="2:7" ht="21.95" hidden="1" customHeight="1" x14ac:dyDescent="0.5">
      <c r="B515" s="45" t="s">
        <v>134</v>
      </c>
      <c r="C515" s="48"/>
      <c r="D515" s="47"/>
      <c r="E515" s="47">
        <v>167332.96</v>
      </c>
      <c r="F515" s="47"/>
      <c r="G515" s="47">
        <v>167332.96</v>
      </c>
    </row>
    <row r="516" spans="2:7" ht="21.95" hidden="1" customHeight="1" x14ac:dyDescent="0.5">
      <c r="B516" s="45" t="s">
        <v>60</v>
      </c>
      <c r="C516" s="48" t="s">
        <v>70</v>
      </c>
      <c r="D516" s="49"/>
      <c r="E516" s="47">
        <v>238.8</v>
      </c>
      <c r="F516" s="49"/>
      <c r="G516" s="47">
        <v>238.8</v>
      </c>
    </row>
    <row r="517" spans="2:7" ht="21.95" hidden="1" customHeight="1" x14ac:dyDescent="0.5">
      <c r="B517" s="45" t="s">
        <v>106</v>
      </c>
      <c r="C517" s="48"/>
      <c r="D517" s="47"/>
      <c r="E517" s="47">
        <v>286.39999999999998</v>
      </c>
      <c r="F517" s="47"/>
      <c r="G517" s="47">
        <v>286.39999999999998</v>
      </c>
    </row>
    <row r="518" spans="2:7" ht="21.95" hidden="1" customHeight="1" x14ac:dyDescent="0.5">
      <c r="B518" s="24" t="s">
        <v>108</v>
      </c>
      <c r="C518" s="25" t="s">
        <v>70</v>
      </c>
      <c r="D518" s="26"/>
      <c r="E518" s="26">
        <v>4841096.46</v>
      </c>
      <c r="F518" s="26"/>
      <c r="G518" s="26">
        <v>4841096.46</v>
      </c>
    </row>
    <row r="519" spans="2:7" ht="24" hidden="1" thickBot="1" x14ac:dyDescent="0.55000000000000004">
      <c r="B519" s="27"/>
      <c r="C519" s="28"/>
      <c r="D519" s="29">
        <f>SUM(D457:D518)</f>
        <v>48196891.379999995</v>
      </c>
      <c r="E519" s="29">
        <f>SUM(E457:E518)</f>
        <v>48196891.379999995</v>
      </c>
      <c r="F519" s="29">
        <f>SUM(F457:F518)</f>
        <v>48196891.379999995</v>
      </c>
      <c r="G519" s="29">
        <f>SUM(G457:G518)</f>
        <v>48196891.379999995</v>
      </c>
    </row>
    <row r="520" spans="2:7" ht="22.5" hidden="1" thickTop="1" x14ac:dyDescent="0.5">
      <c r="E520" s="30">
        <f>D519-E519</f>
        <v>0</v>
      </c>
      <c r="G520" s="30">
        <f>F519-G519</f>
        <v>0</v>
      </c>
    </row>
    <row r="521" spans="2:7" hidden="1" x14ac:dyDescent="0.5">
      <c r="E521" s="30"/>
      <c r="G521" s="30"/>
    </row>
    <row r="522" spans="2:7" hidden="1" x14ac:dyDescent="0.5">
      <c r="E522" s="30"/>
      <c r="G522" s="30"/>
    </row>
    <row r="523" spans="2:7" ht="23.25" hidden="1" x14ac:dyDescent="0.5">
      <c r="B523" s="246" t="s">
        <v>25</v>
      </c>
      <c r="C523" s="246"/>
    </row>
    <row r="524" spans="2:7" ht="23.25" hidden="1" x14ac:dyDescent="0.5">
      <c r="B524" s="246" t="s">
        <v>107</v>
      </c>
      <c r="C524" s="246"/>
      <c r="E524" s="12"/>
      <c r="G524" s="12"/>
    </row>
    <row r="525" spans="2:7" ht="23.25" hidden="1" x14ac:dyDescent="0.5">
      <c r="B525" s="247" t="s">
        <v>161</v>
      </c>
      <c r="C525" s="247"/>
      <c r="E525" s="13"/>
      <c r="G525" s="13"/>
    </row>
    <row r="526" spans="2:7" ht="23.25" hidden="1" x14ac:dyDescent="0.5">
      <c r="B526" s="14" t="s">
        <v>39</v>
      </c>
      <c r="C526" s="14" t="s">
        <v>0</v>
      </c>
      <c r="D526" s="15" t="s">
        <v>53</v>
      </c>
      <c r="E526" s="15" t="s">
        <v>112</v>
      </c>
      <c r="F526" s="15" t="s">
        <v>53</v>
      </c>
      <c r="G526" s="15" t="s">
        <v>112</v>
      </c>
    </row>
    <row r="527" spans="2:7" ht="23.25" hidden="1" x14ac:dyDescent="0.5">
      <c r="B527" s="41" t="s">
        <v>72</v>
      </c>
      <c r="C527" s="42" t="s">
        <v>73</v>
      </c>
      <c r="D527" s="43">
        <v>2110</v>
      </c>
      <c r="E527" s="44"/>
      <c r="F527" s="43">
        <v>2110</v>
      </c>
      <c r="G527" s="44"/>
    </row>
    <row r="528" spans="2:7" ht="23.25" hidden="1" x14ac:dyDescent="0.5">
      <c r="B528" s="45" t="s">
        <v>54</v>
      </c>
      <c r="C528" s="46" t="s">
        <v>68</v>
      </c>
      <c r="D528" s="47">
        <v>41541009.359999999</v>
      </c>
      <c r="E528" s="47"/>
      <c r="F528" s="47">
        <v>41541009.359999999</v>
      </c>
      <c r="G528" s="47"/>
    </row>
    <row r="529" spans="2:7" ht="23.25" hidden="1" x14ac:dyDescent="0.5">
      <c r="B529" s="45" t="s">
        <v>55</v>
      </c>
      <c r="C529" s="46" t="s">
        <v>69</v>
      </c>
      <c r="D529" s="47">
        <v>1147615.83</v>
      </c>
      <c r="E529" s="47"/>
      <c r="F529" s="47">
        <v>1147615.83</v>
      </c>
      <c r="G529" s="47"/>
    </row>
    <row r="530" spans="2:7" ht="23.25" hidden="1" x14ac:dyDescent="0.5">
      <c r="B530" s="45" t="s">
        <v>91</v>
      </c>
      <c r="C530" s="46" t="s">
        <v>68</v>
      </c>
      <c r="D530" s="47">
        <v>1.1100000000000001</v>
      </c>
      <c r="E530" s="47"/>
      <c r="F530" s="47">
        <v>1.1100000000000001</v>
      </c>
      <c r="G530" s="47"/>
    </row>
    <row r="531" spans="2:7" ht="23.25" hidden="1" x14ac:dyDescent="0.5">
      <c r="B531" s="45" t="s">
        <v>105</v>
      </c>
      <c r="C531" s="46"/>
      <c r="D531" s="47">
        <v>341582.43</v>
      </c>
      <c r="E531" s="47"/>
      <c r="F531" s="47">
        <v>341582.43</v>
      </c>
      <c r="G531" s="47"/>
    </row>
    <row r="532" spans="2:7" ht="23.25" hidden="1" x14ac:dyDescent="0.5">
      <c r="B532" s="45" t="s">
        <v>56</v>
      </c>
      <c r="C532" s="48">
        <v>701</v>
      </c>
      <c r="D532" s="47">
        <v>4205774.5999999996</v>
      </c>
      <c r="E532" s="47"/>
      <c r="F532" s="47">
        <v>4205774.5999999996</v>
      </c>
      <c r="G532" s="47"/>
    </row>
    <row r="533" spans="2:7" ht="23.25" hidden="1" x14ac:dyDescent="0.5">
      <c r="B533" s="45" t="s">
        <v>57</v>
      </c>
      <c r="C533" s="46" t="s">
        <v>52</v>
      </c>
      <c r="D533" s="47">
        <v>453238.34</v>
      </c>
      <c r="E533" s="47"/>
      <c r="F533" s="47">
        <v>453238.34</v>
      </c>
      <c r="G533" s="47"/>
    </row>
    <row r="534" spans="2:7" ht="23.25" hidden="1" x14ac:dyDescent="0.5">
      <c r="B534" s="45" t="s">
        <v>42</v>
      </c>
      <c r="C534" s="48">
        <v>100</v>
      </c>
      <c r="D534" s="47">
        <v>2210474</v>
      </c>
      <c r="E534" s="47"/>
      <c r="F534" s="47">
        <v>2210474</v>
      </c>
      <c r="G534" s="47"/>
    </row>
    <row r="535" spans="2:7" ht="23.25" hidden="1" x14ac:dyDescent="0.5">
      <c r="B535" s="45" t="s">
        <v>43</v>
      </c>
      <c r="C535" s="48">
        <v>120</v>
      </c>
      <c r="D535" s="47">
        <v>505200</v>
      </c>
      <c r="E535" s="47"/>
      <c r="F535" s="47">
        <v>505200</v>
      </c>
      <c r="G535" s="47"/>
    </row>
    <row r="536" spans="2:7" ht="23.25" hidden="1" x14ac:dyDescent="0.5">
      <c r="B536" s="45" t="s">
        <v>44</v>
      </c>
      <c r="C536" s="48">
        <v>130</v>
      </c>
      <c r="D536" s="47">
        <v>1059625</v>
      </c>
      <c r="E536" s="47"/>
      <c r="F536" s="47">
        <v>1059625</v>
      </c>
      <c r="G536" s="47"/>
    </row>
    <row r="537" spans="2:7" ht="23.25" hidden="1" x14ac:dyDescent="0.5">
      <c r="B537" s="45" t="s">
        <v>45</v>
      </c>
      <c r="C537" s="48">
        <v>200</v>
      </c>
      <c r="D537" s="47">
        <v>1075097</v>
      </c>
      <c r="E537" s="47"/>
      <c r="F537" s="47">
        <v>1075097</v>
      </c>
      <c r="G537" s="47"/>
    </row>
    <row r="538" spans="2:7" ht="23.25" hidden="1" x14ac:dyDescent="0.5">
      <c r="B538" s="45" t="s">
        <v>46</v>
      </c>
      <c r="C538" s="48">
        <v>250</v>
      </c>
      <c r="D538" s="47">
        <v>2132898.98</v>
      </c>
      <c r="E538" s="47"/>
      <c r="F538" s="47">
        <v>2132898.98</v>
      </c>
      <c r="G538" s="47"/>
    </row>
    <row r="539" spans="2:7" ht="23.25" hidden="1" x14ac:dyDescent="0.5">
      <c r="B539" s="45" t="s">
        <v>47</v>
      </c>
      <c r="C539" s="48">
        <v>270</v>
      </c>
      <c r="D539" s="47">
        <v>655568</v>
      </c>
      <c r="E539" s="47"/>
      <c r="F539" s="47">
        <v>655568</v>
      </c>
      <c r="G539" s="47"/>
    </row>
    <row r="540" spans="2:7" ht="23.25" hidden="1" x14ac:dyDescent="0.5">
      <c r="B540" s="45" t="s">
        <v>48</v>
      </c>
      <c r="C540" s="48">
        <v>300</v>
      </c>
      <c r="D540" s="47">
        <v>112577.73</v>
      </c>
      <c r="E540" s="47"/>
      <c r="F540" s="47">
        <v>112577.73</v>
      </c>
      <c r="G540" s="47"/>
    </row>
    <row r="541" spans="2:7" ht="23.25" hidden="1" x14ac:dyDescent="0.5">
      <c r="B541" s="45" t="s">
        <v>41</v>
      </c>
      <c r="C541" s="48">
        <v>400</v>
      </c>
      <c r="D541" s="47">
        <v>7000</v>
      </c>
      <c r="E541" s="47"/>
      <c r="F541" s="47">
        <v>7000</v>
      </c>
      <c r="G541" s="47"/>
    </row>
    <row r="542" spans="2:7" ht="23.25" hidden="1" x14ac:dyDescent="0.5">
      <c r="B542" s="45" t="s">
        <v>76</v>
      </c>
      <c r="C542" s="48" t="s">
        <v>70</v>
      </c>
      <c r="D542" s="47"/>
      <c r="E542" s="47"/>
      <c r="F542" s="47"/>
      <c r="G542" s="47"/>
    </row>
    <row r="543" spans="2:7" ht="23.25" hidden="1" x14ac:dyDescent="0.5">
      <c r="B543" s="45" t="s">
        <v>162</v>
      </c>
      <c r="C543" s="48"/>
      <c r="D543" s="47"/>
      <c r="E543" s="47"/>
      <c r="F543" s="47"/>
      <c r="G543" s="47"/>
    </row>
    <row r="544" spans="2:7" ht="23.25" hidden="1" x14ac:dyDescent="0.5">
      <c r="B544" s="45" t="s">
        <v>124</v>
      </c>
      <c r="C544" s="48"/>
      <c r="D544" s="47">
        <v>16020.74</v>
      </c>
      <c r="E544" s="47"/>
      <c r="F544" s="47">
        <v>16020.74</v>
      </c>
      <c r="G544" s="47"/>
    </row>
    <row r="545" spans="2:7" ht="23.25" hidden="1" x14ac:dyDescent="0.5">
      <c r="B545" s="45" t="s">
        <v>109</v>
      </c>
      <c r="C545" s="48"/>
      <c r="D545" s="47">
        <v>160821</v>
      </c>
      <c r="E545" s="47"/>
      <c r="F545" s="47">
        <v>160821</v>
      </c>
      <c r="G545" s="47"/>
    </row>
    <row r="546" spans="2:7" ht="23.25" hidden="1" x14ac:dyDescent="0.5">
      <c r="B546" s="45" t="s">
        <v>160</v>
      </c>
      <c r="C546" s="48"/>
      <c r="D546" s="47">
        <v>2500</v>
      </c>
      <c r="E546" s="47"/>
      <c r="F546" s="47">
        <v>2500</v>
      </c>
      <c r="G546" s="47"/>
    </row>
    <row r="547" spans="2:7" ht="23.25" hidden="1" x14ac:dyDescent="0.5">
      <c r="B547" s="45" t="s">
        <v>58</v>
      </c>
      <c r="C547" s="48" t="s">
        <v>70</v>
      </c>
      <c r="D547" s="47"/>
      <c r="E547" s="47"/>
      <c r="F547" s="47"/>
      <c r="G547" s="47"/>
    </row>
    <row r="548" spans="2:7" ht="23.25" hidden="1" x14ac:dyDescent="0.5">
      <c r="B548" s="45" t="s">
        <v>59</v>
      </c>
      <c r="C548" s="48" t="s">
        <v>70</v>
      </c>
      <c r="D548" s="47">
        <v>366500</v>
      </c>
      <c r="E548" s="47"/>
      <c r="F548" s="47">
        <v>366500</v>
      </c>
      <c r="G548" s="47"/>
    </row>
    <row r="549" spans="2:7" ht="23.25" hidden="1" x14ac:dyDescent="0.5">
      <c r="B549" s="45" t="s">
        <v>66</v>
      </c>
      <c r="C549" s="48" t="s">
        <v>70</v>
      </c>
      <c r="D549" s="47">
        <v>109465</v>
      </c>
      <c r="E549" s="47"/>
      <c r="F549" s="47">
        <v>109465</v>
      </c>
      <c r="G549" s="47"/>
    </row>
    <row r="550" spans="2:7" ht="23.25" hidden="1" x14ac:dyDescent="0.5">
      <c r="B550" s="45" t="s">
        <v>97</v>
      </c>
      <c r="C550" s="48" t="s">
        <v>70</v>
      </c>
      <c r="D550" s="47"/>
      <c r="E550" s="47"/>
      <c r="F550" s="47"/>
      <c r="G550" s="47"/>
    </row>
    <row r="551" spans="2:7" ht="23.25" hidden="1" x14ac:dyDescent="0.5">
      <c r="B551" s="45" t="s">
        <v>24</v>
      </c>
      <c r="C551" s="48" t="s">
        <v>70</v>
      </c>
      <c r="D551" s="47">
        <v>2944</v>
      </c>
      <c r="E551" s="47"/>
      <c r="F551" s="47">
        <v>2944</v>
      </c>
      <c r="G551" s="47"/>
    </row>
    <row r="552" spans="2:7" ht="23.25" hidden="1" x14ac:dyDescent="0.5">
      <c r="B552" s="45" t="s">
        <v>71</v>
      </c>
      <c r="C552" s="48" t="s">
        <v>40</v>
      </c>
      <c r="D552" s="47">
        <v>34894</v>
      </c>
      <c r="E552" s="47"/>
      <c r="F552" s="47">
        <v>34894</v>
      </c>
      <c r="G552" s="47"/>
    </row>
    <row r="553" spans="2:7" ht="23.25" hidden="1" x14ac:dyDescent="0.5">
      <c r="B553" s="45" t="s">
        <v>67</v>
      </c>
      <c r="C553" s="48" t="s">
        <v>40</v>
      </c>
      <c r="D553" s="47">
        <v>51558</v>
      </c>
      <c r="E553" s="47"/>
      <c r="F553" s="47">
        <v>51558</v>
      </c>
      <c r="G553" s="47"/>
    </row>
    <row r="554" spans="2:7" ht="23.25" hidden="1" x14ac:dyDescent="0.5">
      <c r="B554" s="45" t="s">
        <v>75</v>
      </c>
      <c r="C554" s="48"/>
      <c r="D554" s="47"/>
      <c r="E554" s="47"/>
      <c r="F554" s="47"/>
      <c r="G554" s="47"/>
    </row>
    <row r="555" spans="2:7" ht="23.25" hidden="1" x14ac:dyDescent="0.5">
      <c r="B555" s="45" t="s">
        <v>74</v>
      </c>
      <c r="C555" s="48" t="s">
        <v>70</v>
      </c>
      <c r="D555" s="47"/>
      <c r="E555" s="47"/>
      <c r="F555" s="47"/>
      <c r="G555" s="47"/>
    </row>
    <row r="556" spans="2:7" ht="23.25" hidden="1" x14ac:dyDescent="0.5">
      <c r="B556" s="45" t="s">
        <v>77</v>
      </c>
      <c r="C556" s="48" t="s">
        <v>70</v>
      </c>
      <c r="D556" s="47">
        <v>40000</v>
      </c>
      <c r="E556" s="47"/>
      <c r="F556" s="47">
        <v>40000</v>
      </c>
      <c r="G556" s="47"/>
    </row>
    <row r="557" spans="2:7" ht="23.25" hidden="1" x14ac:dyDescent="0.5">
      <c r="B557" s="45" t="s">
        <v>120</v>
      </c>
      <c r="C557" s="48" t="s">
        <v>70</v>
      </c>
      <c r="D557" s="47">
        <v>72000</v>
      </c>
      <c r="E557" s="47"/>
      <c r="F557" s="47">
        <v>72000</v>
      </c>
      <c r="G557" s="47"/>
    </row>
    <row r="558" spans="2:7" ht="23.25" hidden="1" x14ac:dyDescent="0.5">
      <c r="B558" s="45" t="s">
        <v>123</v>
      </c>
      <c r="C558" s="48"/>
      <c r="D558" s="47">
        <v>69000</v>
      </c>
      <c r="E558" s="47"/>
      <c r="F558" s="47">
        <v>69000</v>
      </c>
      <c r="G558" s="47"/>
    </row>
    <row r="559" spans="2:7" ht="23.25" hidden="1" x14ac:dyDescent="0.5">
      <c r="B559" s="45" t="s">
        <v>121</v>
      </c>
      <c r="C559" s="48" t="s">
        <v>70</v>
      </c>
      <c r="D559" s="47">
        <v>383400</v>
      </c>
      <c r="E559" s="47"/>
      <c r="F559" s="47">
        <v>383400</v>
      </c>
      <c r="G559" s="47"/>
    </row>
    <row r="560" spans="2:7" ht="23.25" hidden="1" x14ac:dyDescent="0.5">
      <c r="B560" s="45" t="s">
        <v>122</v>
      </c>
      <c r="C560" s="48" t="s">
        <v>70</v>
      </c>
      <c r="D560" s="47"/>
      <c r="E560" s="47"/>
      <c r="F560" s="47"/>
      <c r="G560" s="47"/>
    </row>
    <row r="561" spans="2:7" ht="23.25" hidden="1" x14ac:dyDescent="0.5">
      <c r="B561" s="45" t="s">
        <v>116</v>
      </c>
      <c r="C561" s="48" t="s">
        <v>70</v>
      </c>
      <c r="D561" s="47"/>
      <c r="E561" s="47"/>
      <c r="F561" s="47"/>
      <c r="G561" s="47"/>
    </row>
    <row r="562" spans="2:7" ht="23.25" hidden="1" x14ac:dyDescent="0.5">
      <c r="B562" s="45" t="s">
        <v>117</v>
      </c>
      <c r="C562" s="48" t="s">
        <v>70</v>
      </c>
      <c r="D562" s="47"/>
      <c r="E562" s="47"/>
      <c r="F562" s="47"/>
      <c r="G562" s="47"/>
    </row>
    <row r="563" spans="2:7" ht="23.25" hidden="1" x14ac:dyDescent="0.5">
      <c r="B563" s="45" t="s">
        <v>118</v>
      </c>
      <c r="C563" s="48" t="s">
        <v>70</v>
      </c>
      <c r="D563" s="47"/>
      <c r="E563" s="47"/>
      <c r="F563" s="47"/>
      <c r="G563" s="47"/>
    </row>
    <row r="564" spans="2:7" ht="23.25" hidden="1" x14ac:dyDescent="0.5">
      <c r="B564" s="45" t="s">
        <v>119</v>
      </c>
      <c r="C564" s="48" t="s">
        <v>70</v>
      </c>
      <c r="D564" s="47"/>
      <c r="E564" s="47"/>
      <c r="F564" s="47"/>
      <c r="G564" s="47"/>
    </row>
    <row r="565" spans="2:7" ht="23.25" hidden="1" x14ac:dyDescent="0.5">
      <c r="B565" s="45" t="s">
        <v>125</v>
      </c>
      <c r="C565" s="48" t="s">
        <v>70</v>
      </c>
      <c r="D565" s="47"/>
      <c r="E565" s="47"/>
      <c r="F565" s="47"/>
      <c r="G565" s="47"/>
    </row>
    <row r="566" spans="2:7" ht="23.25" hidden="1" x14ac:dyDescent="0.5">
      <c r="B566" s="45" t="s">
        <v>140</v>
      </c>
      <c r="C566" s="48"/>
      <c r="D566" s="47"/>
      <c r="E566" s="47"/>
      <c r="F566" s="47"/>
      <c r="G566" s="47"/>
    </row>
    <row r="567" spans="2:7" ht="23.25" hidden="1" x14ac:dyDescent="0.5">
      <c r="B567" s="45" t="s">
        <v>63</v>
      </c>
      <c r="C567" s="46" t="s">
        <v>50</v>
      </c>
      <c r="D567" s="47">
        <v>171289</v>
      </c>
      <c r="E567" s="47"/>
      <c r="F567" s="47">
        <v>171289</v>
      </c>
      <c r="G567" s="47"/>
    </row>
    <row r="568" spans="2:7" ht="23.25" hidden="1" x14ac:dyDescent="0.5">
      <c r="B568" s="45" t="s">
        <v>64</v>
      </c>
      <c r="C568" s="46" t="s">
        <v>49</v>
      </c>
      <c r="D568" s="47">
        <v>20185</v>
      </c>
      <c r="E568" s="47"/>
      <c r="F568" s="47">
        <v>20185</v>
      </c>
      <c r="G568" s="47"/>
    </row>
    <row r="569" spans="2:7" ht="23.25" hidden="1" x14ac:dyDescent="0.5">
      <c r="B569" s="45" t="s">
        <v>65</v>
      </c>
      <c r="C569" s="46" t="s">
        <v>51</v>
      </c>
      <c r="D569" s="47">
        <v>16240</v>
      </c>
      <c r="E569" s="47"/>
      <c r="F569" s="47">
        <v>16240</v>
      </c>
      <c r="G569" s="47"/>
    </row>
    <row r="570" spans="2:7" ht="23.25" hidden="1" x14ac:dyDescent="0.5">
      <c r="B570" s="45" t="s">
        <v>61</v>
      </c>
      <c r="C570" s="48">
        <v>700</v>
      </c>
      <c r="D570" s="47"/>
      <c r="E570" s="47">
        <v>19850734.969999999</v>
      </c>
      <c r="F570" s="47"/>
      <c r="G570" s="47">
        <v>19850734.969999999</v>
      </c>
    </row>
    <row r="571" spans="2:7" ht="23.25" hidden="1" x14ac:dyDescent="0.5">
      <c r="B571" s="45" t="s">
        <v>96</v>
      </c>
      <c r="C571" s="48"/>
      <c r="D571" s="47"/>
      <c r="E571" s="47">
        <v>6380059.9800000004</v>
      </c>
      <c r="F571" s="47"/>
      <c r="G571" s="47">
        <v>6380059.9800000004</v>
      </c>
    </row>
    <row r="572" spans="2:7" ht="23.25" hidden="1" x14ac:dyDescent="0.5">
      <c r="B572" s="45" t="s">
        <v>62</v>
      </c>
      <c r="C572" s="48">
        <v>900</v>
      </c>
      <c r="D572" s="47"/>
      <c r="E572" s="47">
        <v>26214012.129999999</v>
      </c>
      <c r="F572" s="47"/>
      <c r="G572" s="47">
        <v>26214012.129999999</v>
      </c>
    </row>
    <row r="573" spans="2:7" ht="23.25" hidden="1" x14ac:dyDescent="0.5">
      <c r="B573" s="45" t="s">
        <v>19</v>
      </c>
      <c r="C573" s="48">
        <v>900</v>
      </c>
      <c r="D573" s="47"/>
      <c r="E573" s="47">
        <v>270890.74</v>
      </c>
      <c r="F573" s="47"/>
      <c r="G573" s="47">
        <v>270890.74</v>
      </c>
    </row>
    <row r="574" spans="2:7" ht="23.25" hidden="1" x14ac:dyDescent="0.5">
      <c r="B574" s="45" t="s">
        <v>132</v>
      </c>
      <c r="C574" s="48" t="s">
        <v>70</v>
      </c>
      <c r="D574" s="47"/>
      <c r="E574" s="47">
        <v>35200</v>
      </c>
      <c r="F574" s="47"/>
      <c r="G574" s="47">
        <v>35200</v>
      </c>
    </row>
    <row r="575" spans="2:7" ht="23.25" hidden="1" x14ac:dyDescent="0.5">
      <c r="B575" s="45" t="s">
        <v>133</v>
      </c>
      <c r="C575" s="48"/>
      <c r="D575" s="47"/>
      <c r="E575" s="47">
        <v>397177</v>
      </c>
      <c r="F575" s="47"/>
      <c r="G575" s="47">
        <v>397177</v>
      </c>
    </row>
    <row r="576" spans="2:7" ht="23.25" hidden="1" x14ac:dyDescent="0.5">
      <c r="B576" s="45" t="s">
        <v>134</v>
      </c>
      <c r="C576" s="48"/>
      <c r="D576" s="47"/>
      <c r="E576" s="47">
        <v>154538.64000000001</v>
      </c>
      <c r="F576" s="47"/>
      <c r="G576" s="47">
        <v>154538.64000000001</v>
      </c>
    </row>
    <row r="577" spans="1:11" ht="23.25" hidden="1" x14ac:dyDescent="0.5">
      <c r="B577" s="45" t="s">
        <v>60</v>
      </c>
      <c r="C577" s="48" t="s">
        <v>70</v>
      </c>
      <c r="D577" s="49"/>
      <c r="E577" s="47">
        <v>238.8</v>
      </c>
      <c r="F577" s="49"/>
      <c r="G577" s="47">
        <v>238.8</v>
      </c>
    </row>
    <row r="578" spans="1:11" ht="23.25" hidden="1" x14ac:dyDescent="0.5">
      <c r="B578" s="45" t="s">
        <v>106</v>
      </c>
      <c r="C578" s="48"/>
      <c r="D578" s="47"/>
      <c r="E578" s="47">
        <v>286.39999999999998</v>
      </c>
      <c r="F578" s="47"/>
      <c r="G578" s="47">
        <v>286.39999999999998</v>
      </c>
    </row>
    <row r="579" spans="1:11" ht="23.25" hidden="1" x14ac:dyDescent="0.5">
      <c r="B579" s="24" t="s">
        <v>108</v>
      </c>
      <c r="C579" s="25" t="s">
        <v>70</v>
      </c>
      <c r="D579" s="26"/>
      <c r="E579" s="26">
        <v>3663450.46</v>
      </c>
      <c r="F579" s="26"/>
      <c r="G579" s="26">
        <v>3663450.46</v>
      </c>
    </row>
    <row r="580" spans="1:11" ht="24" hidden="1" thickBot="1" x14ac:dyDescent="0.55000000000000004">
      <c r="B580" s="27"/>
      <c r="C580" s="28"/>
      <c r="D580" s="29">
        <f>SUM(D527:D579)</f>
        <v>56966589.119999997</v>
      </c>
      <c r="E580" s="29">
        <f>SUM(E527:E579)</f>
        <v>56966589.119999997</v>
      </c>
      <c r="F580" s="29">
        <f>SUM(F527:F579)</f>
        <v>56966589.119999997</v>
      </c>
      <c r="G580" s="29">
        <f>SUM(G527:G579)</f>
        <v>56966589.119999997</v>
      </c>
    </row>
    <row r="581" spans="1:11" ht="24" customHeight="1" x14ac:dyDescent="0.5">
      <c r="B581" s="246" t="s">
        <v>191</v>
      </c>
      <c r="C581" s="246"/>
      <c r="D581" s="246"/>
      <c r="E581" s="246"/>
    </row>
    <row r="582" spans="1:11" ht="24" customHeight="1" x14ac:dyDescent="0.5">
      <c r="B582" s="246" t="s">
        <v>107</v>
      </c>
      <c r="C582" s="246"/>
      <c r="D582" s="246"/>
      <c r="E582" s="246"/>
    </row>
    <row r="583" spans="1:11" ht="24" customHeight="1" x14ac:dyDescent="0.5">
      <c r="A583" s="51"/>
      <c r="B583" s="247" t="s">
        <v>445</v>
      </c>
      <c r="C583" s="247"/>
      <c r="D583" s="247"/>
      <c r="E583" s="247"/>
    </row>
    <row r="584" spans="1:11" ht="24" customHeight="1" x14ac:dyDescent="0.5">
      <c r="B584" s="14" t="s">
        <v>39</v>
      </c>
      <c r="C584" s="14" t="s">
        <v>0</v>
      </c>
      <c r="D584" s="15" t="s">
        <v>53</v>
      </c>
      <c r="E584" s="15" t="s">
        <v>112</v>
      </c>
      <c r="F584" s="15" t="s">
        <v>53</v>
      </c>
      <c r="G584" s="15" t="s">
        <v>112</v>
      </c>
      <c r="H584" s="15" t="s">
        <v>53</v>
      </c>
      <c r="I584" s="15" t="s">
        <v>112</v>
      </c>
    </row>
    <row r="585" spans="1:11" ht="24" customHeight="1" x14ac:dyDescent="0.5">
      <c r="B585" s="41" t="s">
        <v>172</v>
      </c>
      <c r="C585" s="53" t="s">
        <v>68</v>
      </c>
      <c r="D585" s="43"/>
      <c r="E585" s="44"/>
      <c r="F585" s="43"/>
      <c r="G585" s="44"/>
      <c r="H585" s="47">
        <v>176565.34</v>
      </c>
      <c r="I585" s="44"/>
      <c r="K585" s="7"/>
    </row>
    <row r="586" spans="1:11" ht="24" customHeight="1" x14ac:dyDescent="0.5">
      <c r="B586" s="45" t="s">
        <v>173</v>
      </c>
      <c r="C586" s="53" t="s">
        <v>68</v>
      </c>
      <c r="D586" s="47">
        <v>36883315.909999996</v>
      </c>
      <c r="E586" s="47"/>
      <c r="F586" s="47">
        <v>41308494.539999999</v>
      </c>
      <c r="G586" s="47"/>
      <c r="H586" s="47">
        <v>7194667.6799999997</v>
      </c>
      <c r="I586" s="47"/>
      <c r="J586" s="244" t="s">
        <v>446</v>
      </c>
    </row>
    <row r="587" spans="1:11" ht="24" customHeight="1" x14ac:dyDescent="0.5">
      <c r="B587" s="45" t="s">
        <v>174</v>
      </c>
      <c r="C587" s="53" t="s">
        <v>68</v>
      </c>
      <c r="D587" s="47">
        <v>1147615.83</v>
      </c>
      <c r="E587" s="47"/>
      <c r="F587" s="47">
        <v>1147615.83</v>
      </c>
      <c r="G587" s="47"/>
      <c r="H587" s="47">
        <v>120914.7</v>
      </c>
      <c r="I587" s="47"/>
    </row>
    <row r="588" spans="1:11" ht="24" customHeight="1" x14ac:dyDescent="0.5">
      <c r="B588" s="45" t="s">
        <v>241</v>
      </c>
      <c r="C588" s="53" t="s">
        <v>68</v>
      </c>
      <c r="D588" s="47"/>
      <c r="E588" s="47"/>
      <c r="F588" s="47"/>
      <c r="G588" s="47"/>
      <c r="H588" s="47">
        <v>6389594.3700000001</v>
      </c>
      <c r="I588" s="47"/>
    </row>
    <row r="589" spans="1:11" ht="24" customHeight="1" x14ac:dyDescent="0.5">
      <c r="B589" s="45" t="s">
        <v>404</v>
      </c>
      <c r="C589" s="53" t="s">
        <v>68</v>
      </c>
      <c r="D589" s="47"/>
      <c r="E589" s="47"/>
      <c r="F589" s="47"/>
      <c r="G589" s="47"/>
      <c r="H589" s="47">
        <v>50</v>
      </c>
      <c r="I589" s="47"/>
    </row>
    <row r="590" spans="1:11" ht="24" customHeight="1" x14ac:dyDescent="0.5">
      <c r="B590" s="45" t="s">
        <v>247</v>
      </c>
      <c r="C590" s="53" t="s">
        <v>68</v>
      </c>
      <c r="D590" s="47"/>
      <c r="E590" s="47"/>
      <c r="F590" s="47"/>
      <c r="G590" s="47"/>
      <c r="H590" s="47">
        <v>71828.88</v>
      </c>
      <c r="I590" s="47"/>
      <c r="K590" s="7">
        <f>SUM(H585:H590)</f>
        <v>13953620.970000001</v>
      </c>
    </row>
    <row r="591" spans="1:11" ht="24" customHeight="1" x14ac:dyDescent="0.5">
      <c r="B591" s="45" t="s">
        <v>405</v>
      </c>
      <c r="C591" s="53" t="s">
        <v>73</v>
      </c>
      <c r="D591" s="47"/>
      <c r="E591" s="47"/>
      <c r="F591" s="47"/>
      <c r="G591" s="47"/>
      <c r="H591" s="47">
        <v>0</v>
      </c>
      <c r="I591" s="47"/>
    </row>
    <row r="592" spans="1:11" ht="24" customHeight="1" x14ac:dyDescent="0.5">
      <c r="B592" s="45" t="s">
        <v>251</v>
      </c>
      <c r="C592" s="53" t="s">
        <v>69</v>
      </c>
      <c r="D592" s="47"/>
      <c r="E592" s="47"/>
      <c r="F592" s="47"/>
      <c r="G592" s="47"/>
      <c r="H592" s="47">
        <v>997234.13</v>
      </c>
      <c r="I592" s="47"/>
    </row>
    <row r="593" spans="2:11" ht="24" customHeight="1" x14ac:dyDescent="0.5">
      <c r="B593" s="45" t="s">
        <v>260</v>
      </c>
      <c r="C593" s="53" t="s">
        <v>234</v>
      </c>
      <c r="D593" s="47"/>
      <c r="E593" s="47"/>
      <c r="F593" s="47"/>
      <c r="G593" s="47"/>
      <c r="H593" s="47">
        <f>หมายเหตุ2!E99</f>
        <v>124815</v>
      </c>
      <c r="I593" s="47"/>
    </row>
    <row r="594" spans="2:11" ht="24" customHeight="1" x14ac:dyDescent="0.5">
      <c r="B594" s="45" t="s">
        <v>233</v>
      </c>
      <c r="C594" s="53" t="s">
        <v>235</v>
      </c>
      <c r="D594" s="47"/>
      <c r="E594" s="47"/>
      <c r="F594" s="47"/>
      <c r="G594" s="47"/>
      <c r="H594" s="47">
        <v>11250</v>
      </c>
      <c r="I594" s="47"/>
      <c r="J594" s="7"/>
    </row>
    <row r="595" spans="2:11" ht="24" customHeight="1" x14ac:dyDescent="0.5">
      <c r="B595" s="45" t="s">
        <v>83</v>
      </c>
      <c r="C595" s="53" t="s">
        <v>52</v>
      </c>
      <c r="D595" s="47"/>
      <c r="E595" s="47"/>
      <c r="F595" s="47"/>
      <c r="G595" s="47"/>
      <c r="H595" s="47">
        <v>2595047.96</v>
      </c>
      <c r="I595" s="47"/>
      <c r="J595" s="7"/>
    </row>
    <row r="596" spans="2:11" ht="24" customHeight="1" x14ac:dyDescent="0.5">
      <c r="B596" s="45" t="s">
        <v>42</v>
      </c>
      <c r="C596" s="53" t="s">
        <v>210</v>
      </c>
      <c r="D596" s="47"/>
      <c r="E596" s="47"/>
      <c r="F596" s="47"/>
      <c r="G596" s="47"/>
      <c r="H596" s="47">
        <v>8988132</v>
      </c>
      <c r="I596" s="47"/>
      <c r="J596" s="7"/>
    </row>
    <row r="597" spans="2:11" ht="24" customHeight="1" x14ac:dyDescent="0.5">
      <c r="B597" s="45" t="s">
        <v>45</v>
      </c>
      <c r="C597" s="53" t="s">
        <v>212</v>
      </c>
      <c r="D597" s="47"/>
      <c r="E597" s="47"/>
      <c r="F597" s="47"/>
      <c r="G597" s="47"/>
      <c r="H597" s="47">
        <v>871229</v>
      </c>
      <c r="I597" s="47"/>
      <c r="J597" s="7"/>
    </row>
    <row r="598" spans="2:11" ht="24" customHeight="1" x14ac:dyDescent="0.5">
      <c r="B598" s="45" t="s">
        <v>46</v>
      </c>
      <c r="C598" s="53" t="s">
        <v>176</v>
      </c>
      <c r="D598" s="47"/>
      <c r="E598" s="47"/>
      <c r="F598" s="47"/>
      <c r="G598" s="47"/>
      <c r="H598" s="47">
        <v>6345974.6500000004</v>
      </c>
      <c r="I598" s="47"/>
      <c r="J598" s="7"/>
    </row>
    <row r="599" spans="2:11" ht="24" customHeight="1" x14ac:dyDescent="0.5">
      <c r="B599" s="45" t="s">
        <v>47</v>
      </c>
      <c r="C599" s="53" t="s">
        <v>213</v>
      </c>
      <c r="D599" s="47"/>
      <c r="E599" s="47"/>
      <c r="F599" s="47"/>
      <c r="G599" s="47"/>
      <c r="H599" s="47">
        <v>3215830.63</v>
      </c>
      <c r="I599" s="47"/>
      <c r="J599" s="7"/>
    </row>
    <row r="600" spans="2:11" ht="24" customHeight="1" x14ac:dyDescent="0.5">
      <c r="B600" s="45" t="s">
        <v>48</v>
      </c>
      <c r="C600" s="53" t="s">
        <v>214</v>
      </c>
      <c r="D600" s="47"/>
      <c r="E600" s="47"/>
      <c r="F600" s="47"/>
      <c r="G600" s="47"/>
      <c r="H600" s="47">
        <v>620179.43000000005</v>
      </c>
      <c r="I600" s="47"/>
      <c r="J600" s="7"/>
    </row>
    <row r="601" spans="2:11" ht="24" customHeight="1" x14ac:dyDescent="0.5">
      <c r="B601" s="45" t="s">
        <v>41</v>
      </c>
      <c r="C601" s="53" t="s">
        <v>215</v>
      </c>
      <c r="D601" s="47"/>
      <c r="E601" s="47"/>
      <c r="F601" s="47"/>
      <c r="G601" s="47"/>
      <c r="H601" s="47">
        <v>4357140</v>
      </c>
      <c r="I601" s="47"/>
      <c r="J601" s="7"/>
    </row>
    <row r="602" spans="2:11" ht="24" customHeight="1" x14ac:dyDescent="0.5">
      <c r="B602" s="45" t="s">
        <v>136</v>
      </c>
      <c r="C602" s="53" t="s">
        <v>216</v>
      </c>
      <c r="D602" s="47"/>
      <c r="E602" s="47"/>
      <c r="F602" s="47"/>
      <c r="G602" s="47"/>
      <c r="H602" s="47">
        <v>619755</v>
      </c>
      <c r="I602" s="47"/>
      <c r="J602" s="7"/>
    </row>
    <row r="603" spans="2:11" ht="24" customHeight="1" x14ac:dyDescent="0.5">
      <c r="B603" s="45" t="s">
        <v>217</v>
      </c>
      <c r="C603" s="53" t="s">
        <v>218</v>
      </c>
      <c r="D603" s="47"/>
      <c r="E603" s="47"/>
      <c r="F603" s="47"/>
      <c r="G603" s="47"/>
      <c r="H603" s="47">
        <v>3317900</v>
      </c>
      <c r="I603" s="47"/>
      <c r="J603" s="7"/>
    </row>
    <row r="604" spans="2:11" ht="24" customHeight="1" x14ac:dyDescent="0.5">
      <c r="B604" s="45" t="s">
        <v>76</v>
      </c>
      <c r="C604" s="53" t="s">
        <v>220</v>
      </c>
      <c r="D604" s="47"/>
      <c r="E604" s="47"/>
      <c r="F604" s="47"/>
      <c r="G604" s="47"/>
      <c r="H604" s="47">
        <v>1916749</v>
      </c>
      <c r="I604" s="47"/>
      <c r="J604" s="7"/>
    </row>
    <row r="605" spans="2:11" ht="24" customHeight="1" x14ac:dyDescent="0.5">
      <c r="B605" s="45" t="s">
        <v>286</v>
      </c>
      <c r="C605" s="53" t="s">
        <v>188</v>
      </c>
      <c r="D605" s="47"/>
      <c r="E605" s="47"/>
      <c r="F605" s="47"/>
      <c r="G605" s="47"/>
      <c r="H605" s="47">
        <f>หมายเหตุ2!E253</f>
        <v>0</v>
      </c>
      <c r="I605" s="47"/>
      <c r="J605" s="7"/>
      <c r="K605" s="5"/>
    </row>
    <row r="606" spans="2:11" ht="24" customHeight="1" x14ac:dyDescent="0.5">
      <c r="B606" s="45" t="s">
        <v>285</v>
      </c>
      <c r="C606" s="53" t="s">
        <v>209</v>
      </c>
      <c r="D606" s="47"/>
      <c r="E606" s="47"/>
      <c r="F606" s="47"/>
      <c r="G606" s="47"/>
      <c r="H606" s="47">
        <f>หมายเหตุ2!E145</f>
        <v>24000</v>
      </c>
      <c r="I606" s="47"/>
    </row>
    <row r="607" spans="2:11" ht="24" customHeight="1" x14ac:dyDescent="0.5">
      <c r="B607" s="45" t="s">
        <v>283</v>
      </c>
      <c r="C607" s="53" t="s">
        <v>181</v>
      </c>
      <c r="D607" s="47"/>
      <c r="E607" s="47"/>
      <c r="F607" s="47"/>
      <c r="G607" s="47"/>
      <c r="H607" s="47"/>
      <c r="I607" s="47">
        <f>หมายเหตุ1!M62</f>
        <v>32753112.720000003</v>
      </c>
    </row>
    <row r="608" spans="2:11" ht="24" customHeight="1" x14ac:dyDescent="0.5">
      <c r="B608" s="45" t="s">
        <v>290</v>
      </c>
      <c r="C608" s="53" t="s">
        <v>177</v>
      </c>
      <c r="D608" s="47">
        <v>4205774.5999999996</v>
      </c>
      <c r="E608" s="47"/>
      <c r="F608" s="47">
        <v>4205774.5999999996</v>
      </c>
      <c r="G608" s="47"/>
      <c r="H608" s="47"/>
      <c r="I608" s="47">
        <f>หมายเหตุ2!E34</f>
        <v>0</v>
      </c>
    </row>
    <row r="609" spans="1:11" ht="24" customHeight="1" x14ac:dyDescent="0.5">
      <c r="B609" s="45" t="s">
        <v>284</v>
      </c>
      <c r="C609" s="53" t="s">
        <v>178</v>
      </c>
      <c r="D609" s="47"/>
      <c r="E609" s="47"/>
      <c r="F609" s="47">
        <v>14788</v>
      </c>
      <c r="G609" s="47"/>
      <c r="H609" s="47"/>
      <c r="I609" s="47">
        <f>หมายเหตุ2!E18</f>
        <v>896991.62</v>
      </c>
    </row>
    <row r="610" spans="1:11" ht="24" customHeight="1" x14ac:dyDescent="0.5">
      <c r="B610" s="45" t="s">
        <v>291</v>
      </c>
      <c r="C610" s="53" t="s">
        <v>179</v>
      </c>
      <c r="D610" s="47">
        <v>190443</v>
      </c>
      <c r="E610" s="47"/>
      <c r="F610" s="47">
        <v>502119</v>
      </c>
      <c r="G610" s="47"/>
      <c r="H610" s="47"/>
      <c r="I610" s="47">
        <f>หมายเหตุ2!E55</f>
        <v>488500</v>
      </c>
      <c r="K610" s="7"/>
    </row>
    <row r="611" spans="1:11" ht="24" customHeight="1" x14ac:dyDescent="0.5">
      <c r="B611" s="45" t="s">
        <v>61</v>
      </c>
      <c r="C611" s="53" t="s">
        <v>180</v>
      </c>
      <c r="D611" s="47">
        <v>59630</v>
      </c>
      <c r="E611" s="47"/>
      <c r="F611" s="47">
        <v>119260</v>
      </c>
      <c r="G611" s="47"/>
      <c r="H611" s="47"/>
      <c r="I611" s="47">
        <v>8258121.8300000001</v>
      </c>
    </row>
    <row r="612" spans="1:11" ht="24" customHeight="1" x14ac:dyDescent="0.5">
      <c r="B612" s="45" t="s">
        <v>258</v>
      </c>
      <c r="C612" s="53"/>
      <c r="D612" s="47"/>
      <c r="E612" s="47"/>
      <c r="F612" s="47"/>
      <c r="G612" s="47"/>
      <c r="H612" s="47"/>
      <c r="I612" s="47">
        <v>5605500</v>
      </c>
    </row>
    <row r="613" spans="1:11" ht="24" customHeight="1" x14ac:dyDescent="0.5">
      <c r="B613" s="45" t="s">
        <v>259</v>
      </c>
      <c r="C613" s="53"/>
      <c r="D613" s="47"/>
      <c r="E613" s="47"/>
      <c r="F613" s="47"/>
      <c r="G613" s="47"/>
      <c r="H613" s="47">
        <v>7165500</v>
      </c>
      <c r="I613" s="47"/>
    </row>
    <row r="614" spans="1:11" ht="24" customHeight="1" x14ac:dyDescent="0.5">
      <c r="B614" s="45" t="s">
        <v>175</v>
      </c>
      <c r="C614" s="53"/>
      <c r="D614" s="47">
        <v>136710</v>
      </c>
      <c r="E614" s="47"/>
      <c r="F614" s="47">
        <v>273420</v>
      </c>
      <c r="G614" s="47"/>
      <c r="H614" s="47"/>
      <c r="I614" s="47">
        <v>7122131.5999999996</v>
      </c>
      <c r="J614" s="198"/>
      <c r="K614" s="7"/>
    </row>
    <row r="615" spans="1:11" ht="24" customHeight="1" thickBot="1" x14ac:dyDescent="0.55000000000000004">
      <c r="B615" s="52"/>
      <c r="C615" s="28"/>
      <c r="D615" s="36">
        <f t="shared" ref="D615:G615" si="0">SUM(D585:D614)</f>
        <v>42623489.339999996</v>
      </c>
      <c r="E615" s="36">
        <f t="shared" si="0"/>
        <v>0</v>
      </c>
      <c r="F615" s="36">
        <f t="shared" si="0"/>
        <v>47571471.969999999</v>
      </c>
      <c r="G615" s="36">
        <f t="shared" si="0"/>
        <v>0</v>
      </c>
      <c r="H615" s="29">
        <f>SUM(H585:H614)</f>
        <v>55124357.770000003</v>
      </c>
      <c r="I615" s="29">
        <f>SUM(I585:I614)</f>
        <v>55124357.770000003</v>
      </c>
      <c r="J615" s="7">
        <f>H615-I615</f>
        <v>0</v>
      </c>
      <c r="K615" s="198"/>
    </row>
    <row r="616" spans="1:11" ht="24" customHeight="1" thickTop="1" x14ac:dyDescent="0.5">
      <c r="B616" s="52"/>
      <c r="C616" s="28"/>
      <c r="D616" s="50"/>
      <c r="E616" s="50"/>
      <c r="F616" s="50"/>
      <c r="G616" s="50"/>
      <c r="H616" s="50"/>
      <c r="I616" s="50"/>
      <c r="J616" s="7"/>
      <c r="K616" s="198"/>
    </row>
    <row r="617" spans="1:11" ht="24" customHeight="1" x14ac:dyDescent="0.5">
      <c r="B617" s="52"/>
      <c r="C617" s="28"/>
      <c r="D617" s="50"/>
      <c r="E617" s="50"/>
      <c r="F617" s="50"/>
      <c r="G617" s="50"/>
      <c r="H617" s="50"/>
      <c r="I617" s="50"/>
      <c r="J617" s="7"/>
      <c r="K617" s="198"/>
    </row>
    <row r="618" spans="1:11" ht="24" customHeight="1" x14ac:dyDescent="0.5">
      <c r="B618" s="52"/>
      <c r="C618" s="28"/>
      <c r="D618" s="50"/>
      <c r="E618" s="50"/>
      <c r="F618" s="50"/>
      <c r="G618" s="50"/>
      <c r="H618" s="50"/>
      <c r="I618" s="50"/>
      <c r="J618" s="7"/>
      <c r="K618" s="198"/>
    </row>
    <row r="619" spans="1:11" ht="24" customHeight="1" x14ac:dyDescent="0.5">
      <c r="A619" s="251" t="s">
        <v>231</v>
      </c>
      <c r="B619" s="251"/>
      <c r="C619" s="251"/>
      <c r="D619" s="251"/>
      <c r="E619" s="251"/>
      <c r="F619" s="251"/>
      <c r="G619" s="251"/>
      <c r="H619" s="251"/>
      <c r="I619" s="251"/>
    </row>
    <row r="620" spans="1:11" ht="24" customHeight="1" x14ac:dyDescent="0.5">
      <c r="A620" s="197"/>
      <c r="B620" s="197"/>
      <c r="C620" s="197"/>
      <c r="D620" s="197"/>
      <c r="E620" s="197"/>
      <c r="F620" s="197"/>
      <c r="G620" s="197"/>
      <c r="H620" s="245"/>
      <c r="I620" s="245"/>
    </row>
    <row r="621" spans="1:11" ht="24" customHeight="1" x14ac:dyDescent="0.5">
      <c r="A621" s="250"/>
      <c r="B621" s="250"/>
      <c r="C621" s="250"/>
      <c r="D621" s="250"/>
      <c r="E621" s="250"/>
      <c r="F621" s="250"/>
      <c r="G621" s="250"/>
      <c r="H621" s="250"/>
      <c r="I621" s="250"/>
    </row>
    <row r="622" spans="1:11" ht="24" customHeight="1" x14ac:dyDescent="0.5">
      <c r="A622" s="251" t="s">
        <v>433</v>
      </c>
      <c r="B622" s="251"/>
      <c r="C622" s="251"/>
      <c r="D622" s="251"/>
      <c r="E622" s="251"/>
      <c r="F622" s="251"/>
      <c r="G622" s="251"/>
      <c r="H622" s="251"/>
      <c r="I622" s="251"/>
    </row>
    <row r="623" spans="1:11" ht="24" customHeight="1" x14ac:dyDescent="0.5">
      <c r="A623" s="251" t="s">
        <v>434</v>
      </c>
      <c r="B623" s="251"/>
      <c r="C623" s="251"/>
      <c r="D623" s="251"/>
      <c r="E623" s="251"/>
      <c r="F623" s="251"/>
      <c r="G623" s="251"/>
      <c r="H623" s="251"/>
      <c r="I623" s="251"/>
    </row>
    <row r="624" spans="1:11" ht="24" customHeight="1" x14ac:dyDescent="0.5">
      <c r="A624" s="251"/>
      <c r="B624" s="251"/>
      <c r="C624" s="251"/>
      <c r="D624" s="251"/>
      <c r="E624" s="251"/>
      <c r="F624" s="251"/>
      <c r="G624" s="251"/>
      <c r="H624" s="251"/>
      <c r="I624" s="251"/>
    </row>
    <row r="625" spans="1:9" x14ac:dyDescent="0.5">
      <c r="A625" s="251"/>
      <c r="B625" s="251"/>
      <c r="C625" s="251"/>
      <c r="D625" s="251"/>
      <c r="E625" s="251"/>
      <c r="F625" s="251"/>
      <c r="G625" s="251"/>
      <c r="H625" s="251"/>
      <c r="I625" s="251"/>
    </row>
    <row r="626" spans="1:9" x14ac:dyDescent="0.5">
      <c r="A626" s="251"/>
      <c r="B626" s="251"/>
      <c r="C626" s="251"/>
      <c r="D626" s="251"/>
      <c r="E626" s="251"/>
      <c r="F626" s="251"/>
      <c r="G626" s="251"/>
      <c r="H626" s="251"/>
      <c r="I626" s="251"/>
    </row>
    <row r="627" spans="1:9" x14ac:dyDescent="0.5">
      <c r="A627" s="250"/>
      <c r="B627" s="250"/>
      <c r="C627" s="250"/>
      <c r="D627" s="250"/>
      <c r="E627" s="250"/>
      <c r="F627" s="250"/>
      <c r="G627" s="250"/>
      <c r="H627" s="250"/>
      <c r="I627" s="250"/>
    </row>
  </sheetData>
  <mergeCells count="35">
    <mergeCell ref="B163:C163"/>
    <mergeCell ref="B242:C242"/>
    <mergeCell ref="B83:C83"/>
    <mergeCell ref="B84:C84"/>
    <mergeCell ref="B383:C383"/>
    <mergeCell ref="B240:C240"/>
    <mergeCell ref="B241:C241"/>
    <mergeCell ref="B312:C312"/>
    <mergeCell ref="B313:C313"/>
    <mergeCell ref="B164:C164"/>
    <mergeCell ref="B314:C314"/>
    <mergeCell ref="B1:C1"/>
    <mergeCell ref="B2:C2"/>
    <mergeCell ref="B3:C3"/>
    <mergeCell ref="B82:C82"/>
    <mergeCell ref="B162:C162"/>
    <mergeCell ref="B582:E582"/>
    <mergeCell ref="B583:E583"/>
    <mergeCell ref="B523:C523"/>
    <mergeCell ref="B524:C524"/>
    <mergeCell ref="B525:C525"/>
    <mergeCell ref="B581:E581"/>
    <mergeCell ref="B453:C453"/>
    <mergeCell ref="B454:C454"/>
    <mergeCell ref="B455:C455"/>
    <mergeCell ref="B384:C384"/>
    <mergeCell ref="B385:C385"/>
    <mergeCell ref="A627:I627"/>
    <mergeCell ref="A619:I619"/>
    <mergeCell ref="A621:I621"/>
    <mergeCell ref="A625:I625"/>
    <mergeCell ref="A626:I626"/>
    <mergeCell ref="A622:I622"/>
    <mergeCell ref="A623:I623"/>
    <mergeCell ref="A624:I624"/>
  </mergeCells>
  <phoneticPr fontId="0" type="noConversion"/>
  <pageMargins left="0.74803149606299213" right="0.35433070866141736" top="0.35433070866141736" bottom="0.35433070866141736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9" sqref="B9"/>
    </sheetView>
  </sheetViews>
  <sheetFormatPr defaultRowHeight="21.75" x14ac:dyDescent="0.5"/>
  <cols>
    <col min="1" max="1" width="9.140625" style="10"/>
    <col min="2" max="2" width="44.5703125" style="10" customWidth="1"/>
    <col min="3" max="3" width="19.42578125" style="11" customWidth="1"/>
    <col min="4" max="4" width="19.85546875" style="11" customWidth="1"/>
  </cols>
  <sheetData>
    <row r="1" spans="2:8" ht="19.5" customHeight="1" x14ac:dyDescent="0.55000000000000004">
      <c r="B1" s="249" t="s">
        <v>191</v>
      </c>
      <c r="C1" s="249"/>
      <c r="D1" s="249"/>
      <c r="E1" s="4"/>
      <c r="F1" s="1"/>
      <c r="G1" s="1"/>
      <c r="H1" s="3"/>
    </row>
    <row r="2" spans="2:8" ht="21" customHeight="1" x14ac:dyDescent="0.55000000000000004">
      <c r="B2" s="249" t="s">
        <v>26</v>
      </c>
      <c r="C2" s="249"/>
      <c r="D2" s="249"/>
      <c r="E2" s="4"/>
      <c r="F2" s="1"/>
      <c r="G2" s="1"/>
      <c r="H2" s="3"/>
    </row>
    <row r="3" spans="2:8" ht="20.25" customHeight="1" x14ac:dyDescent="0.55000000000000004">
      <c r="B3" s="252" t="s">
        <v>459</v>
      </c>
      <c r="C3" s="252"/>
      <c r="D3" s="252"/>
      <c r="E3" s="4"/>
      <c r="F3" s="1"/>
      <c r="G3" s="1"/>
      <c r="H3" s="3"/>
    </row>
    <row r="4" spans="2:8" ht="19.5" customHeight="1" x14ac:dyDescent="0.55000000000000004">
      <c r="B4" s="161" t="s">
        <v>27</v>
      </c>
      <c r="C4" s="162" t="s">
        <v>28</v>
      </c>
      <c r="D4" s="162" t="s">
        <v>29</v>
      </c>
      <c r="E4" s="1"/>
      <c r="F4" s="1"/>
      <c r="G4" s="1"/>
      <c r="H4" s="3"/>
    </row>
    <row r="5" spans="2:8" ht="24" x14ac:dyDescent="0.55000000000000004">
      <c r="B5" s="163" t="s">
        <v>30</v>
      </c>
      <c r="C5" s="164">
        <f>'รายงานรับ - จ่ายเงินสด'!E19</f>
        <v>2118949.41</v>
      </c>
      <c r="D5" s="164">
        <f>'รายงานรับ - จ่ายเงินสด'!B19</f>
        <v>32753112.720000003</v>
      </c>
      <c r="E5" s="1"/>
      <c r="F5" s="1"/>
      <c r="G5" s="1"/>
      <c r="H5" s="3"/>
    </row>
    <row r="6" spans="2:8" ht="24" x14ac:dyDescent="0.55000000000000004">
      <c r="B6" s="165" t="s">
        <v>31</v>
      </c>
      <c r="C6" s="164">
        <f>'รายงานรับ - จ่ายเงินสด'!E22</f>
        <v>285044.73</v>
      </c>
      <c r="D6" s="164">
        <f>'รายงานรับ - จ่ายเงินสด'!B22</f>
        <v>2897319.23</v>
      </c>
      <c r="E6" s="1"/>
      <c r="F6" s="1"/>
      <c r="G6" s="1"/>
      <c r="H6" s="3"/>
    </row>
    <row r="7" spans="2:8" ht="24" hidden="1" x14ac:dyDescent="0.55000000000000004">
      <c r="B7" s="165" t="s">
        <v>102</v>
      </c>
      <c r="C7" s="166"/>
      <c r="D7" s="166"/>
      <c r="E7" s="1"/>
      <c r="F7" s="1"/>
      <c r="G7" s="1"/>
      <c r="H7" s="3"/>
    </row>
    <row r="8" spans="2:8" ht="24" x14ac:dyDescent="0.55000000000000004">
      <c r="B8" s="165" t="s">
        <v>113</v>
      </c>
      <c r="C8" s="166">
        <f>'รายงานรับ - จ่ายเงินสด'!E25</f>
        <v>49354</v>
      </c>
      <c r="D8" s="166">
        <f>'รายงานรับ - จ่ายเงินสด'!B25</f>
        <v>1308621</v>
      </c>
      <c r="E8" s="1"/>
      <c r="F8" s="1"/>
      <c r="G8" s="1"/>
      <c r="H8" s="3"/>
    </row>
    <row r="9" spans="2:8" ht="24" x14ac:dyDescent="0.55000000000000004">
      <c r="B9" s="189" t="s">
        <v>229</v>
      </c>
      <c r="C9" s="166">
        <f>'รายงานรับ - จ่ายเงินสด'!E23</f>
        <v>458764</v>
      </c>
      <c r="D9" s="166">
        <f>'รายงานรับ - จ่ายเงินสด'!B23</f>
        <v>8161537.1399999997</v>
      </c>
      <c r="E9" s="1"/>
      <c r="F9" s="1"/>
      <c r="G9" s="1"/>
      <c r="H9" s="3"/>
    </row>
    <row r="10" spans="2:8" ht="24" x14ac:dyDescent="0.55000000000000004">
      <c r="B10" s="165" t="s">
        <v>246</v>
      </c>
      <c r="C10" s="164">
        <v>488500</v>
      </c>
      <c r="D10" s="164">
        <f>'รายงานรับ - จ่ายเงินสด'!E24</f>
        <v>488500</v>
      </c>
      <c r="E10" s="3"/>
    </row>
    <row r="11" spans="2:8" ht="24" x14ac:dyDescent="0.55000000000000004">
      <c r="B11" s="189" t="s">
        <v>230</v>
      </c>
      <c r="C11" s="166">
        <f>'รายงานรับ - จ่ายเงินสด'!E20</f>
        <v>752550</v>
      </c>
      <c r="D11" s="166">
        <f>'รายงานรับ - จ่ายเงินสด'!B20</f>
        <v>19902129.66</v>
      </c>
      <c r="E11" s="1"/>
      <c r="F11" s="1"/>
      <c r="G11" s="1"/>
      <c r="H11" s="3"/>
    </row>
    <row r="12" spans="2:8" ht="24" x14ac:dyDescent="0.55000000000000004">
      <c r="B12" s="165" t="s">
        <v>114</v>
      </c>
      <c r="C12" s="166">
        <f>'รายงานรับ - จ่ายเงินสด'!E21</f>
        <v>2085285</v>
      </c>
      <c r="D12" s="166">
        <f>'รายงานรับ - จ่ายเงินสด'!B21</f>
        <v>2862612.32</v>
      </c>
      <c r="E12" s="3"/>
    </row>
    <row r="13" spans="2:8" ht="24" hidden="1" x14ac:dyDescent="0.55000000000000004">
      <c r="B13" s="165" t="s">
        <v>137</v>
      </c>
      <c r="C13" s="167"/>
      <c r="D13" s="164" t="e">
        <f>#REF!+C13</f>
        <v>#REF!</v>
      </c>
      <c r="E13" s="3"/>
    </row>
    <row r="14" spans="2:8" ht="24" hidden="1" x14ac:dyDescent="0.55000000000000004">
      <c r="B14" s="168" t="s">
        <v>154</v>
      </c>
      <c r="C14" s="169"/>
      <c r="D14" s="170" t="e">
        <f>#REF!+C14</f>
        <v>#REF!</v>
      </c>
      <c r="E14" s="3"/>
    </row>
    <row r="15" spans="2:8" ht="24" hidden="1" x14ac:dyDescent="0.55000000000000004">
      <c r="B15" s="168" t="s">
        <v>166</v>
      </c>
      <c r="C15" s="169"/>
      <c r="D15" s="170" t="e">
        <f>#REF!+C15</f>
        <v>#REF!</v>
      </c>
      <c r="E15" s="3"/>
    </row>
    <row r="16" spans="2:8" ht="24.75" thickBot="1" x14ac:dyDescent="0.6">
      <c r="B16" s="171" t="s">
        <v>38</v>
      </c>
      <c r="C16" s="172">
        <f>SUM(C5:C15)</f>
        <v>6238447.1400000006</v>
      </c>
      <c r="D16" s="173">
        <f>SUM(D5:D12)</f>
        <v>68373832.069999993</v>
      </c>
      <c r="E16" s="3"/>
    </row>
    <row r="17" spans="2:5" ht="24.75" thickTop="1" x14ac:dyDescent="0.55000000000000004">
      <c r="B17" s="188" t="s">
        <v>32</v>
      </c>
      <c r="C17" s="174"/>
      <c r="D17" s="175"/>
      <c r="E17" s="3"/>
    </row>
    <row r="18" spans="2:5" ht="24" x14ac:dyDescent="0.55000000000000004">
      <c r="B18" s="165" t="s">
        <v>33</v>
      </c>
      <c r="C18" s="164">
        <f>'รายงานรับ - จ่ายเงินสด'!E53</f>
        <v>5949166.1500000004</v>
      </c>
      <c r="D18" s="164">
        <f>'รายงานรับ - จ่ายเงินสด'!B53</f>
        <v>32723737.669999998</v>
      </c>
      <c r="E18" s="3"/>
    </row>
    <row r="19" spans="2:5" ht="24" x14ac:dyDescent="0.55000000000000004">
      <c r="B19" s="165" t="s">
        <v>37</v>
      </c>
      <c r="C19" s="164">
        <f>'รายงานรับ - จ่ายเงินสด'!E60</f>
        <v>73354</v>
      </c>
      <c r="D19" s="164">
        <f>'รายงานรับ - จ่ายเงินสด'!B60</f>
        <v>1272621</v>
      </c>
      <c r="E19" s="3"/>
    </row>
    <row r="20" spans="2:5" ht="24" x14ac:dyDescent="0.55000000000000004">
      <c r="B20" s="165" t="s">
        <v>171</v>
      </c>
      <c r="C20" s="164">
        <f>'รายงานรับ - จ่ายเงินสด'!E56</f>
        <v>4350</v>
      </c>
      <c r="D20" s="164">
        <f>'รายงานรับ - จ่ายเงินสด'!B56</f>
        <v>8161537.1399999997</v>
      </c>
      <c r="E20" s="3"/>
    </row>
    <row r="21" spans="2:5" ht="24" x14ac:dyDescent="0.55000000000000004">
      <c r="B21" s="165" t="s">
        <v>34</v>
      </c>
      <c r="C21" s="164">
        <f>'รายงานรับ - จ่ายเงินสด'!E55</f>
        <v>267611.11</v>
      </c>
      <c r="D21" s="164">
        <f>'รายงานรับ - จ่ายเงินสด'!B55</f>
        <v>3283824.89</v>
      </c>
      <c r="E21" s="3"/>
    </row>
    <row r="22" spans="2:5" ht="24" x14ac:dyDescent="0.55000000000000004">
      <c r="B22" s="165" t="s">
        <v>246</v>
      </c>
      <c r="C22" s="164">
        <f>'รายงานรับ - จ่ายเงินสด'!E59</f>
        <v>360982</v>
      </c>
      <c r="D22" s="164">
        <f>'รายงานรับ - จ่ายเงินสด'!B59</f>
        <v>2701084</v>
      </c>
      <c r="E22" s="3"/>
    </row>
    <row r="23" spans="2:5" ht="24" x14ac:dyDescent="0.55000000000000004">
      <c r="B23" s="189" t="s">
        <v>458</v>
      </c>
      <c r="C23" s="164">
        <v>780000</v>
      </c>
      <c r="D23" s="164">
        <v>780000</v>
      </c>
      <c r="E23" s="3"/>
    </row>
    <row r="24" spans="2:5" ht="24" x14ac:dyDescent="0.55000000000000004">
      <c r="B24" s="165" t="s">
        <v>114</v>
      </c>
      <c r="C24" s="164">
        <f>'รายงานรับ - จ่ายเงินสด'!E54</f>
        <v>1061742</v>
      </c>
      <c r="D24" s="164">
        <f>'รายงานรับ - จ่ายเงินสด'!B54</f>
        <v>2981557.72</v>
      </c>
      <c r="E24" s="3"/>
    </row>
    <row r="25" spans="2:5" ht="24" x14ac:dyDescent="0.55000000000000004">
      <c r="B25" s="189" t="s">
        <v>205</v>
      </c>
      <c r="C25" s="164">
        <f>'รายงานรับ - จ่ายเงินสด'!E57</f>
        <v>2124050</v>
      </c>
      <c r="D25" s="164">
        <f>'รายงานรับ - จ่ายเงินสด'!B57</f>
        <v>19902129.66</v>
      </c>
      <c r="E25" s="3"/>
    </row>
    <row r="26" spans="2:5" ht="24" x14ac:dyDescent="0.55000000000000004">
      <c r="B26" s="165"/>
      <c r="C26" s="164"/>
      <c r="D26" s="164"/>
      <c r="E26" s="3"/>
    </row>
    <row r="27" spans="2:5" ht="24" x14ac:dyDescent="0.55000000000000004">
      <c r="B27" s="165"/>
      <c r="C27" s="164"/>
      <c r="D27" s="164"/>
      <c r="E27" s="3"/>
    </row>
    <row r="28" spans="2:5" ht="24" x14ac:dyDescent="0.55000000000000004">
      <c r="B28" s="165"/>
      <c r="C28" s="164"/>
      <c r="D28" s="164"/>
      <c r="E28" s="3"/>
    </row>
    <row r="29" spans="2:5" ht="24" x14ac:dyDescent="0.55000000000000004">
      <c r="B29" s="165"/>
      <c r="C29" s="164"/>
      <c r="D29" s="164"/>
      <c r="E29" s="3"/>
    </row>
    <row r="30" spans="2:5" ht="23.25" hidden="1" x14ac:dyDescent="0.5">
      <c r="B30" s="176" t="s">
        <v>138</v>
      </c>
      <c r="C30" s="166"/>
      <c r="D30" s="164"/>
    </row>
    <row r="31" spans="2:5" ht="23.25" hidden="1" x14ac:dyDescent="0.5">
      <c r="B31" s="165" t="s">
        <v>115</v>
      </c>
      <c r="C31" s="166"/>
      <c r="D31" s="164"/>
    </row>
    <row r="32" spans="2:5" ht="23.25" hidden="1" x14ac:dyDescent="0.5">
      <c r="B32" s="165" t="s">
        <v>146</v>
      </c>
      <c r="C32" s="166"/>
      <c r="D32" s="164"/>
    </row>
    <row r="33" spans="2:4" ht="23.25" hidden="1" x14ac:dyDescent="0.5">
      <c r="B33" s="165" t="s">
        <v>139</v>
      </c>
      <c r="C33" s="166"/>
      <c r="D33" s="164"/>
    </row>
    <row r="34" spans="2:4" ht="23.25" hidden="1" x14ac:dyDescent="0.5">
      <c r="B34" s="165" t="s">
        <v>143</v>
      </c>
      <c r="C34" s="166"/>
      <c r="D34" s="164"/>
    </row>
    <row r="35" spans="2:4" ht="23.25" hidden="1" x14ac:dyDescent="0.5">
      <c r="B35" s="165" t="s">
        <v>145</v>
      </c>
      <c r="C35" s="166"/>
      <c r="D35" s="164"/>
    </row>
    <row r="36" spans="2:4" ht="23.25" hidden="1" x14ac:dyDescent="0.5">
      <c r="B36" s="165" t="s">
        <v>144</v>
      </c>
      <c r="C36" s="166"/>
      <c r="D36" s="164"/>
    </row>
    <row r="37" spans="2:4" ht="23.25" hidden="1" x14ac:dyDescent="0.5">
      <c r="B37" s="165"/>
      <c r="C37" s="166"/>
      <c r="D37" s="164"/>
    </row>
    <row r="38" spans="2:4" ht="23.25" hidden="1" x14ac:dyDescent="0.5">
      <c r="B38" s="165" t="s">
        <v>168</v>
      </c>
      <c r="C38" s="166"/>
      <c r="D38" s="177"/>
    </row>
    <row r="39" spans="2:4" ht="23.25" hidden="1" x14ac:dyDescent="0.5">
      <c r="B39" s="165" t="s">
        <v>170</v>
      </c>
      <c r="C39" s="166"/>
      <c r="D39" s="177"/>
    </row>
    <row r="40" spans="2:4" ht="23.25" hidden="1" x14ac:dyDescent="0.5">
      <c r="B40" s="165" t="s">
        <v>151</v>
      </c>
      <c r="C40" s="167"/>
      <c r="D40" s="177"/>
    </row>
    <row r="41" spans="2:4" ht="23.25" hidden="1" x14ac:dyDescent="0.5">
      <c r="B41" s="165" t="s">
        <v>152</v>
      </c>
      <c r="C41" s="167"/>
      <c r="D41" s="178"/>
    </row>
    <row r="42" spans="2:4" ht="23.25" hidden="1" x14ac:dyDescent="0.5">
      <c r="B42" s="165" t="s">
        <v>163</v>
      </c>
      <c r="C42" s="167"/>
      <c r="D42" s="178"/>
    </row>
    <row r="43" spans="2:4" ht="23.25" hidden="1" x14ac:dyDescent="0.5">
      <c r="B43" s="168" t="s">
        <v>164</v>
      </c>
      <c r="C43" s="169"/>
      <c r="D43" s="178"/>
    </row>
    <row r="44" spans="2:4" ht="23.25" hidden="1" x14ac:dyDescent="0.5">
      <c r="B44" s="179" t="s">
        <v>155</v>
      </c>
      <c r="C44" s="180"/>
      <c r="D44" s="178" t="e">
        <f>#REF!+C44</f>
        <v>#REF!</v>
      </c>
    </row>
    <row r="45" spans="2:4" ht="23.25" hidden="1" x14ac:dyDescent="0.5">
      <c r="B45" s="179" t="s">
        <v>156</v>
      </c>
      <c r="C45" s="180"/>
      <c r="D45" s="178" t="e">
        <f>#REF!+C45</f>
        <v>#REF!</v>
      </c>
    </row>
    <row r="46" spans="2:4" ht="23.25" hidden="1" x14ac:dyDescent="0.5">
      <c r="B46" s="181" t="s">
        <v>157</v>
      </c>
      <c r="C46" s="182"/>
      <c r="D46" s="183" t="e">
        <f>#REF!+C46</f>
        <v>#REF!</v>
      </c>
    </row>
    <row r="47" spans="2:4" ht="23.25" hidden="1" x14ac:dyDescent="0.5">
      <c r="B47" s="179" t="s">
        <v>158</v>
      </c>
      <c r="C47" s="180"/>
      <c r="D47" s="180" t="e">
        <f>#REF!+C47</f>
        <v>#REF!</v>
      </c>
    </row>
    <row r="48" spans="2:4" ht="23.25" hidden="1" x14ac:dyDescent="0.5">
      <c r="B48" s="168" t="s">
        <v>165</v>
      </c>
      <c r="C48" s="170"/>
      <c r="D48" s="170" t="e">
        <f>#REF!+C48</f>
        <v>#REF!</v>
      </c>
    </row>
    <row r="49" spans="2:4" ht="23.25" hidden="1" x14ac:dyDescent="0.5">
      <c r="B49" s="168" t="s">
        <v>167</v>
      </c>
      <c r="C49" s="170"/>
      <c r="D49" s="170" t="e">
        <f>#REF!+C49</f>
        <v>#REF!</v>
      </c>
    </row>
    <row r="50" spans="2:4" ht="23.25" x14ac:dyDescent="0.5">
      <c r="B50" s="184" t="s">
        <v>9</v>
      </c>
      <c r="C50" s="185">
        <f>SUM(C18:C49)</f>
        <v>10621255.260000002</v>
      </c>
      <c r="D50" s="185">
        <f>SUM(D18:D29)</f>
        <v>71806492.079999998</v>
      </c>
    </row>
    <row r="51" spans="2:4" ht="24" thickBot="1" x14ac:dyDescent="0.55000000000000004">
      <c r="B51" s="171" t="s">
        <v>35</v>
      </c>
      <c r="C51" s="186">
        <f>SUM(C16-C50)</f>
        <v>-4382808.120000001</v>
      </c>
      <c r="D51" s="186">
        <f>D16-D50</f>
        <v>-3432660.0100000054</v>
      </c>
    </row>
    <row r="52" spans="2:4" ht="24" thickTop="1" x14ac:dyDescent="0.5">
      <c r="B52" s="27" t="s">
        <v>98</v>
      </c>
      <c r="C52" s="187"/>
      <c r="D52" s="187"/>
    </row>
    <row r="53" spans="2:4" ht="23.25" x14ac:dyDescent="0.5">
      <c r="B53" s="28"/>
      <c r="C53" s="152"/>
      <c r="D53" s="152"/>
    </row>
    <row r="54" spans="2:4" ht="23.25" x14ac:dyDescent="0.5">
      <c r="B54" s="27"/>
      <c r="C54" s="152"/>
      <c r="D54" s="187"/>
    </row>
  </sheetData>
  <mergeCells count="3">
    <mergeCell ref="B1:D1"/>
    <mergeCell ref="B2:D2"/>
    <mergeCell ref="B3:D3"/>
  </mergeCells>
  <phoneticPr fontId="0" type="noConversion"/>
  <pageMargins left="0.74803149606299213" right="0.74803149606299213" top="0.19685039370078741" bottom="0.19685039370078741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B48" sqref="B48"/>
    </sheetView>
  </sheetViews>
  <sheetFormatPr defaultRowHeight="17.25" x14ac:dyDescent="0.25"/>
  <cols>
    <col min="1" max="1" width="13" style="92" customWidth="1"/>
    <col min="2" max="2" width="14.140625" style="92" customWidth="1"/>
    <col min="3" max="3" width="36" style="92" customWidth="1"/>
    <col min="4" max="4" width="12.7109375" style="92" customWidth="1"/>
    <col min="5" max="5" width="15.7109375" style="92" customWidth="1"/>
    <col min="6" max="6" width="13.85546875" style="95" customWidth="1"/>
    <col min="7" max="7" width="14" style="95" bestFit="1" customWidth="1"/>
    <col min="8" max="8" width="14.140625" style="95" customWidth="1"/>
    <col min="9" max="9" width="9.140625" style="95"/>
    <col min="10" max="10" width="12.42578125" style="95" bestFit="1" customWidth="1"/>
    <col min="11" max="11" width="9.85546875" style="95" bestFit="1" customWidth="1"/>
    <col min="12" max="16384" width="9.140625" style="95"/>
  </cols>
  <sheetData>
    <row r="1" spans="1:10" s="55" customFormat="1" ht="21" x14ac:dyDescent="0.45">
      <c r="A1" s="54" t="s">
        <v>191</v>
      </c>
      <c r="B1" s="54"/>
      <c r="C1" s="54"/>
      <c r="D1" s="54"/>
      <c r="E1" s="54"/>
    </row>
    <row r="2" spans="1:10" s="55" customFormat="1" ht="21" x14ac:dyDescent="0.45">
      <c r="A2" s="54" t="s">
        <v>193</v>
      </c>
      <c r="B2" s="54"/>
      <c r="C2" s="54"/>
      <c r="D2" s="54"/>
      <c r="E2" s="54"/>
    </row>
    <row r="3" spans="1:10" s="55" customFormat="1" ht="21" x14ac:dyDescent="0.45">
      <c r="A3" s="54"/>
      <c r="B3" s="54"/>
      <c r="C3" s="54"/>
      <c r="D3" s="54" t="s">
        <v>371</v>
      </c>
      <c r="E3" s="54"/>
    </row>
    <row r="4" spans="1:10" s="55" customFormat="1" ht="21" x14ac:dyDescent="0.45">
      <c r="A4" s="54"/>
      <c r="B4" s="54"/>
      <c r="C4" s="56" t="s">
        <v>194</v>
      </c>
      <c r="D4" s="54"/>
      <c r="E4" s="54"/>
    </row>
    <row r="5" spans="1:10" s="55" customFormat="1" ht="21" x14ac:dyDescent="0.45">
      <c r="A5" s="54"/>
      <c r="B5" s="54"/>
      <c r="C5" s="54"/>
      <c r="D5" s="54" t="s">
        <v>457</v>
      </c>
      <c r="E5" s="54"/>
    </row>
    <row r="6" spans="1:10" s="55" customFormat="1" ht="21" x14ac:dyDescent="0.45">
      <c r="A6" s="254" t="s">
        <v>79</v>
      </c>
      <c r="B6" s="254"/>
      <c r="C6" s="255" t="s">
        <v>39</v>
      </c>
      <c r="D6" s="255" t="s">
        <v>0</v>
      </c>
      <c r="E6" s="57" t="s">
        <v>28</v>
      </c>
    </row>
    <row r="7" spans="1:10" s="55" customFormat="1" ht="40.5" thickBot="1" x14ac:dyDescent="0.5">
      <c r="A7" s="58" t="s">
        <v>195</v>
      </c>
      <c r="B7" s="59" t="s">
        <v>196</v>
      </c>
      <c r="C7" s="256"/>
      <c r="D7" s="256"/>
      <c r="E7" s="60" t="s">
        <v>80</v>
      </c>
      <c r="F7" s="61"/>
    </row>
    <row r="8" spans="1:10" s="55" customFormat="1" ht="21.75" thickTop="1" x14ac:dyDescent="0.45">
      <c r="A8" s="212" t="s">
        <v>374</v>
      </c>
      <c r="B8" s="63">
        <v>18519580.109999999</v>
      </c>
      <c r="C8" s="54" t="s">
        <v>373</v>
      </c>
      <c r="D8" s="64"/>
      <c r="E8" s="65">
        <v>19469728.219999999</v>
      </c>
    </row>
    <row r="9" spans="1:10" s="55" customFormat="1" ht="21" x14ac:dyDescent="0.45">
      <c r="A9" s="62"/>
      <c r="B9" s="63">
        <v>7165500</v>
      </c>
      <c r="C9" s="54" t="s">
        <v>276</v>
      </c>
      <c r="D9" s="64"/>
      <c r="E9" s="65"/>
    </row>
    <row r="10" spans="1:10" s="55" customFormat="1" ht="21" x14ac:dyDescent="0.45">
      <c r="A10" s="211"/>
      <c r="B10" s="66"/>
      <c r="C10" s="67" t="s">
        <v>224</v>
      </c>
      <c r="D10" s="64"/>
      <c r="E10" s="68"/>
    </row>
    <row r="11" spans="1:10" s="55" customFormat="1" ht="21" x14ac:dyDescent="0.45">
      <c r="A11" s="63">
        <v>850000</v>
      </c>
      <c r="B11" s="65">
        <v>837453.6</v>
      </c>
      <c r="C11" s="69" t="s">
        <v>81</v>
      </c>
      <c r="D11" s="70" t="s">
        <v>82</v>
      </c>
      <c r="E11" s="65">
        <v>33732.65</v>
      </c>
      <c r="G11" s="71">
        <f>B11+E11</f>
        <v>871186.25</v>
      </c>
    </row>
    <row r="12" spans="1:10" s="55" customFormat="1" ht="21" x14ac:dyDescent="0.45">
      <c r="A12" s="63">
        <v>460000</v>
      </c>
      <c r="B12" s="65">
        <v>585123.93000000005</v>
      </c>
      <c r="C12" s="69" t="s">
        <v>197</v>
      </c>
      <c r="D12" s="70" t="s">
        <v>84</v>
      </c>
      <c r="E12" s="65">
        <v>36530.800000000003</v>
      </c>
      <c r="G12" s="71">
        <f t="shared" ref="G12:G60" si="0">B12+E12</f>
        <v>621654.7300000001</v>
      </c>
    </row>
    <row r="13" spans="1:10" s="55" customFormat="1" ht="21" x14ac:dyDescent="0.45">
      <c r="A13" s="63">
        <v>55000</v>
      </c>
      <c r="B13" s="65">
        <v>191823.84</v>
      </c>
      <c r="C13" s="69" t="s">
        <v>85</v>
      </c>
      <c r="D13" s="70" t="s">
        <v>86</v>
      </c>
      <c r="E13" s="65">
        <v>25992.52</v>
      </c>
      <c r="G13" s="71">
        <f t="shared" si="0"/>
        <v>217816.36</v>
      </c>
      <c r="J13" s="71"/>
    </row>
    <row r="14" spans="1:10" s="55" customFormat="1" ht="21" x14ac:dyDescent="0.45">
      <c r="A14" s="63">
        <v>850000</v>
      </c>
      <c r="B14" s="65">
        <v>366818</v>
      </c>
      <c r="C14" s="69" t="s">
        <v>198</v>
      </c>
      <c r="D14" s="70" t="s">
        <v>199</v>
      </c>
      <c r="E14" s="65">
        <v>55932</v>
      </c>
      <c r="G14" s="71">
        <f t="shared" si="0"/>
        <v>422750</v>
      </c>
    </row>
    <row r="15" spans="1:10" s="55" customFormat="1" ht="21" x14ac:dyDescent="0.45">
      <c r="A15" s="63">
        <v>85000</v>
      </c>
      <c r="B15" s="65">
        <v>102010</v>
      </c>
      <c r="C15" s="69" t="s">
        <v>87</v>
      </c>
      <c r="D15" s="70" t="s">
        <v>88</v>
      </c>
      <c r="E15" s="65">
        <v>641</v>
      </c>
      <c r="G15" s="71">
        <f t="shared" si="0"/>
        <v>102651</v>
      </c>
    </row>
    <row r="16" spans="1:10" s="55" customFormat="1" ht="21" x14ac:dyDescent="0.45">
      <c r="A16" s="63">
        <v>0</v>
      </c>
      <c r="B16" s="65">
        <v>0</v>
      </c>
      <c r="C16" s="69" t="s">
        <v>200</v>
      </c>
      <c r="D16" s="70" t="s">
        <v>201</v>
      </c>
      <c r="E16" s="65">
        <v>0</v>
      </c>
      <c r="G16" s="71">
        <f t="shared" si="0"/>
        <v>0</v>
      </c>
    </row>
    <row r="17" spans="1:7" s="55" customFormat="1" ht="21" x14ac:dyDescent="0.45">
      <c r="A17" s="63">
        <v>19593120</v>
      </c>
      <c r="B17" s="65">
        <v>17898029.350000001</v>
      </c>
      <c r="C17" s="69" t="s">
        <v>202</v>
      </c>
      <c r="D17" s="70" t="s">
        <v>203</v>
      </c>
      <c r="E17" s="65">
        <v>1966120.44</v>
      </c>
      <c r="G17" s="71">
        <f t="shared" si="0"/>
        <v>19864149.790000003</v>
      </c>
    </row>
    <row r="18" spans="1:7" s="55" customFormat="1" ht="21" x14ac:dyDescent="0.45">
      <c r="A18" s="72">
        <v>14088880</v>
      </c>
      <c r="B18" s="73">
        <v>12771854</v>
      </c>
      <c r="C18" s="69" t="s">
        <v>41</v>
      </c>
      <c r="D18" s="70" t="s">
        <v>204</v>
      </c>
      <c r="E18" s="73">
        <v>0</v>
      </c>
      <c r="G18" s="71">
        <f t="shared" si="0"/>
        <v>12771854</v>
      </c>
    </row>
    <row r="19" spans="1:7" s="55" customFormat="1" ht="21.75" thickBot="1" x14ac:dyDescent="0.5">
      <c r="A19" s="74">
        <f>SUM(A11:A18)</f>
        <v>35982000</v>
      </c>
      <c r="B19" s="76">
        <f>SUM(B11:B18)</f>
        <v>32753112.720000003</v>
      </c>
      <c r="C19" s="69"/>
      <c r="D19" s="64"/>
      <c r="E19" s="76">
        <f>SUM(E11:E18)</f>
        <v>2118949.41</v>
      </c>
      <c r="F19" s="71"/>
      <c r="G19" s="71">
        <f t="shared" si="0"/>
        <v>34872062.130000003</v>
      </c>
    </row>
    <row r="20" spans="1:7" s="55" customFormat="1" ht="21.75" thickTop="1" x14ac:dyDescent="0.45">
      <c r="A20" s="69"/>
      <c r="B20" s="63">
        <v>19902129.66</v>
      </c>
      <c r="C20" s="69" t="s">
        <v>205</v>
      </c>
      <c r="D20" s="70" t="s">
        <v>177</v>
      </c>
      <c r="E20" s="63">
        <v>752550</v>
      </c>
      <c r="G20" s="71">
        <f t="shared" si="0"/>
        <v>20654679.66</v>
      </c>
    </row>
    <row r="21" spans="1:7" s="55" customFormat="1" ht="21" x14ac:dyDescent="0.45">
      <c r="A21" s="69"/>
      <c r="B21" s="63">
        <v>2862612.32</v>
      </c>
      <c r="C21" s="69" t="s">
        <v>61</v>
      </c>
      <c r="D21" s="70" t="s">
        <v>180</v>
      </c>
      <c r="E21" s="63">
        <v>2085285</v>
      </c>
      <c r="G21" s="71">
        <f t="shared" si="0"/>
        <v>4947897.32</v>
      </c>
    </row>
    <row r="22" spans="1:7" s="55" customFormat="1" ht="21" x14ac:dyDescent="0.45">
      <c r="A22" s="69"/>
      <c r="B22" s="63">
        <v>2897319.23</v>
      </c>
      <c r="C22" s="69" t="s">
        <v>206</v>
      </c>
      <c r="D22" s="70" t="s">
        <v>178</v>
      </c>
      <c r="E22" s="63">
        <v>285044.73</v>
      </c>
      <c r="G22" s="71">
        <f t="shared" si="0"/>
        <v>3182363.96</v>
      </c>
    </row>
    <row r="23" spans="1:7" s="55" customFormat="1" ht="21" x14ac:dyDescent="0.45">
      <c r="A23" s="69"/>
      <c r="B23" s="63">
        <v>8161537.1399999997</v>
      </c>
      <c r="C23" s="69" t="s">
        <v>169</v>
      </c>
      <c r="D23" s="70" t="s">
        <v>188</v>
      </c>
      <c r="E23" s="63">
        <v>458764</v>
      </c>
      <c r="G23" s="71">
        <f t="shared" si="0"/>
        <v>8620301.1400000006</v>
      </c>
    </row>
    <row r="24" spans="1:7" s="55" customFormat="1" ht="21" x14ac:dyDescent="0.45">
      <c r="A24" s="69"/>
      <c r="B24" s="63">
        <v>488500</v>
      </c>
      <c r="C24" s="69" t="s">
        <v>207</v>
      </c>
      <c r="D24" s="70" t="s">
        <v>179</v>
      </c>
      <c r="E24" s="63">
        <v>488500</v>
      </c>
      <c r="G24" s="71">
        <f t="shared" si="0"/>
        <v>977000</v>
      </c>
    </row>
    <row r="25" spans="1:7" s="55" customFormat="1" ht="21" x14ac:dyDescent="0.45">
      <c r="A25" s="69"/>
      <c r="B25" s="72">
        <v>1308621</v>
      </c>
      <c r="C25" s="69" t="s">
        <v>208</v>
      </c>
      <c r="D25" s="77" t="s">
        <v>209</v>
      </c>
      <c r="E25" s="72">
        <v>49354</v>
      </c>
      <c r="G25" s="71">
        <f t="shared" si="0"/>
        <v>1357975</v>
      </c>
    </row>
    <row r="26" spans="1:7" s="55" customFormat="1" ht="21" x14ac:dyDescent="0.45">
      <c r="A26" s="69"/>
      <c r="B26" s="63"/>
      <c r="C26" s="69"/>
      <c r="D26" s="64"/>
      <c r="E26" s="78"/>
      <c r="G26" s="71">
        <f t="shared" si="0"/>
        <v>0</v>
      </c>
    </row>
    <row r="27" spans="1:7" s="55" customFormat="1" ht="21" x14ac:dyDescent="0.45">
      <c r="A27" s="69"/>
      <c r="B27" s="63"/>
      <c r="C27" s="69"/>
      <c r="D27" s="64"/>
      <c r="E27" s="78"/>
      <c r="G27" s="71">
        <f t="shared" si="0"/>
        <v>0</v>
      </c>
    </row>
    <row r="28" spans="1:7" s="55" customFormat="1" ht="21" x14ac:dyDescent="0.45">
      <c r="A28" s="69"/>
      <c r="B28" s="63"/>
      <c r="C28" s="69"/>
      <c r="D28" s="64"/>
      <c r="E28" s="78"/>
      <c r="G28" s="71">
        <f t="shared" si="0"/>
        <v>0</v>
      </c>
    </row>
    <row r="29" spans="1:7" s="55" customFormat="1" ht="21" x14ac:dyDescent="0.45">
      <c r="A29" s="69"/>
      <c r="B29" s="63"/>
      <c r="C29" s="69"/>
      <c r="D29" s="64"/>
      <c r="E29" s="78"/>
      <c r="G29" s="71">
        <f t="shared" si="0"/>
        <v>0</v>
      </c>
    </row>
    <row r="30" spans="1:7" s="55" customFormat="1" ht="21" x14ac:dyDescent="0.45">
      <c r="A30" s="69"/>
      <c r="B30" s="63"/>
      <c r="C30" s="69"/>
      <c r="D30" s="64"/>
      <c r="E30" s="78"/>
      <c r="G30" s="71">
        <f t="shared" si="0"/>
        <v>0</v>
      </c>
    </row>
    <row r="31" spans="1:7" s="55" customFormat="1" ht="21" x14ac:dyDescent="0.45">
      <c r="A31" s="69"/>
      <c r="B31" s="63"/>
      <c r="C31" s="69"/>
      <c r="D31" s="64"/>
      <c r="E31" s="78"/>
      <c r="G31" s="71">
        <f t="shared" si="0"/>
        <v>0</v>
      </c>
    </row>
    <row r="32" spans="1:7" s="55" customFormat="1" ht="21" x14ac:dyDescent="0.45">
      <c r="A32" s="69"/>
      <c r="B32" s="63"/>
      <c r="C32" s="69"/>
      <c r="D32" s="64"/>
      <c r="E32" s="78"/>
      <c r="G32" s="71">
        <f t="shared" si="0"/>
        <v>0</v>
      </c>
    </row>
    <row r="33" spans="1:11" s="55" customFormat="1" ht="21" x14ac:dyDescent="0.45">
      <c r="A33" s="69"/>
      <c r="B33" s="63"/>
      <c r="C33" s="69"/>
      <c r="D33" s="64"/>
      <c r="E33" s="78"/>
      <c r="G33" s="71">
        <f t="shared" si="0"/>
        <v>0</v>
      </c>
    </row>
    <row r="34" spans="1:11" s="55" customFormat="1" ht="21" x14ac:dyDescent="0.45">
      <c r="A34" s="69"/>
      <c r="B34" s="79">
        <f>B20+B21+B22+B23+B25+B24</f>
        <v>35620719.350000001</v>
      </c>
      <c r="C34" s="69"/>
      <c r="D34" s="64"/>
      <c r="E34" s="80">
        <f>E20+E21+E22+E23+E24+E25</f>
        <v>4119497.73</v>
      </c>
      <c r="G34" s="71">
        <f t="shared" si="0"/>
        <v>39740217.079999998</v>
      </c>
    </row>
    <row r="35" spans="1:11" s="55" customFormat="1" ht="21.75" thickBot="1" x14ac:dyDescent="0.5">
      <c r="A35" s="69"/>
      <c r="B35" s="76">
        <f>B34+B19</f>
        <v>68373832.070000008</v>
      </c>
      <c r="C35" s="69"/>
      <c r="D35" s="64"/>
      <c r="E35" s="81">
        <f>E34+E19</f>
        <v>6238447.1400000006</v>
      </c>
      <c r="G35" s="71">
        <f t="shared" si="0"/>
        <v>74612279.210000008</v>
      </c>
    </row>
    <row r="36" spans="1:11" s="55" customFormat="1" ht="21.75" thickTop="1" x14ac:dyDescent="0.45">
      <c r="A36" s="69"/>
      <c r="B36" s="82"/>
      <c r="C36" s="69"/>
      <c r="D36" s="83"/>
      <c r="E36" s="84"/>
      <c r="G36" s="71">
        <f t="shared" si="0"/>
        <v>0</v>
      </c>
    </row>
    <row r="37" spans="1:11" s="55" customFormat="1" ht="21" x14ac:dyDescent="0.45">
      <c r="A37" s="69"/>
      <c r="B37" s="82"/>
      <c r="C37" s="69"/>
      <c r="D37" s="83"/>
      <c r="E37" s="84"/>
      <c r="G37" s="71">
        <f t="shared" si="0"/>
        <v>0</v>
      </c>
    </row>
    <row r="38" spans="1:11" s="55" customFormat="1" ht="21" x14ac:dyDescent="0.45">
      <c r="A38" s="69"/>
      <c r="B38" s="82"/>
      <c r="C38" s="69"/>
      <c r="D38" s="83"/>
      <c r="E38" s="84"/>
      <c r="G38" s="71">
        <f t="shared" si="0"/>
        <v>0</v>
      </c>
    </row>
    <row r="39" spans="1:11" s="55" customFormat="1" ht="21" x14ac:dyDescent="0.45">
      <c r="A39" s="254" t="s">
        <v>79</v>
      </c>
      <c r="B39" s="254"/>
      <c r="C39" s="255" t="s">
        <v>39</v>
      </c>
      <c r="D39" s="255" t="s">
        <v>0</v>
      </c>
      <c r="E39" s="57" t="s">
        <v>28</v>
      </c>
      <c r="G39" s="71" t="e">
        <f t="shared" si="0"/>
        <v>#VALUE!</v>
      </c>
    </row>
    <row r="40" spans="1:11" s="55" customFormat="1" ht="39.75" thickBot="1" x14ac:dyDescent="0.5">
      <c r="A40" s="59" t="s">
        <v>195</v>
      </c>
      <c r="B40" s="59" t="s">
        <v>196</v>
      </c>
      <c r="C40" s="256"/>
      <c r="D40" s="256"/>
      <c r="E40" s="60" t="s">
        <v>80</v>
      </c>
      <c r="G40" s="71" t="e">
        <f t="shared" si="0"/>
        <v>#VALUE!</v>
      </c>
    </row>
    <row r="41" spans="1:11" s="55" customFormat="1" ht="21.75" thickTop="1" x14ac:dyDescent="0.45">
      <c r="A41" s="85"/>
      <c r="B41" s="86"/>
      <c r="C41" s="54" t="s">
        <v>32</v>
      </c>
      <c r="D41" s="87"/>
      <c r="E41" s="88"/>
      <c r="G41" s="71">
        <f t="shared" si="0"/>
        <v>0</v>
      </c>
    </row>
    <row r="42" spans="1:11" s="55" customFormat="1" ht="21" x14ac:dyDescent="0.45">
      <c r="A42" s="89">
        <v>3047940</v>
      </c>
      <c r="B42" s="78">
        <v>2595047.96</v>
      </c>
      <c r="C42" s="90" t="s">
        <v>83</v>
      </c>
      <c r="D42" s="70" t="s">
        <v>52</v>
      </c>
      <c r="E42" s="78">
        <v>1071125.6599999999</v>
      </c>
      <c r="G42" s="71">
        <f t="shared" si="0"/>
        <v>3666173.62</v>
      </c>
    </row>
    <row r="43" spans="1:11" s="55" customFormat="1" ht="21" x14ac:dyDescent="0.45">
      <c r="A43" s="89">
        <v>12450520</v>
      </c>
      <c r="B43" s="63">
        <v>8863932</v>
      </c>
      <c r="C43" s="90" t="s">
        <v>42</v>
      </c>
      <c r="D43" s="70" t="s">
        <v>210</v>
      </c>
      <c r="E43" s="63">
        <v>93720</v>
      </c>
      <c r="G43" s="71">
        <f t="shared" si="0"/>
        <v>8957652</v>
      </c>
    </row>
    <row r="44" spans="1:11" s="55" customFormat="1" ht="21" x14ac:dyDescent="0.45">
      <c r="A44" s="89">
        <v>0</v>
      </c>
      <c r="B44" s="78"/>
      <c r="C44" s="90" t="s">
        <v>44</v>
      </c>
      <c r="D44" s="70" t="s">
        <v>211</v>
      </c>
      <c r="E44" s="78">
        <v>0</v>
      </c>
      <c r="F44" s="71"/>
      <c r="G44" s="71">
        <f t="shared" si="0"/>
        <v>0</v>
      </c>
    </row>
    <row r="45" spans="1:11" s="55" customFormat="1" ht="21" x14ac:dyDescent="0.45">
      <c r="A45" s="196">
        <v>1165000</v>
      </c>
      <c r="B45" s="78">
        <v>871229</v>
      </c>
      <c r="C45" s="90" t="s">
        <v>45</v>
      </c>
      <c r="D45" s="70" t="s">
        <v>212</v>
      </c>
      <c r="E45" s="78">
        <v>75139</v>
      </c>
      <c r="F45" s="71"/>
      <c r="G45" s="71">
        <f t="shared" si="0"/>
        <v>946368</v>
      </c>
    </row>
    <row r="46" spans="1:11" s="55" customFormat="1" ht="21" x14ac:dyDescent="0.45">
      <c r="A46" s="196">
        <v>5497000</v>
      </c>
      <c r="B46" s="78">
        <v>6345974.6500000004</v>
      </c>
      <c r="C46" s="90" t="s">
        <v>46</v>
      </c>
      <c r="D46" s="70" t="s">
        <v>176</v>
      </c>
      <c r="E46" s="78">
        <v>662293</v>
      </c>
      <c r="G46" s="71">
        <f t="shared" si="0"/>
        <v>7008267.6500000004</v>
      </c>
    </row>
    <row r="47" spans="1:11" s="55" customFormat="1" ht="21" x14ac:dyDescent="0.45">
      <c r="A47" s="196">
        <v>4135000</v>
      </c>
      <c r="B47" s="78">
        <v>3215830.63</v>
      </c>
      <c r="C47" s="90" t="s">
        <v>47</v>
      </c>
      <c r="D47" s="70" t="s">
        <v>213</v>
      </c>
      <c r="E47" s="78">
        <v>517722.28</v>
      </c>
      <c r="G47" s="71">
        <f t="shared" si="0"/>
        <v>3733552.91</v>
      </c>
    </row>
    <row r="48" spans="1:11" s="55" customFormat="1" ht="21" x14ac:dyDescent="0.45">
      <c r="A48" s="89">
        <v>660000</v>
      </c>
      <c r="B48" s="78">
        <v>620179.43000000005</v>
      </c>
      <c r="C48" s="90" t="s">
        <v>48</v>
      </c>
      <c r="D48" s="70" t="s">
        <v>214</v>
      </c>
      <c r="E48" s="78">
        <v>97791.21</v>
      </c>
      <c r="G48" s="71">
        <f t="shared" si="0"/>
        <v>717970.64</v>
      </c>
      <c r="J48" s="71" t="e">
        <f>B53-#REF!-#REF!-#REF!-#REF!-#REF!-#REF!</f>
        <v>#REF!</v>
      </c>
      <c r="K48" s="71" t="e">
        <f>J48-B19</f>
        <v>#REF!</v>
      </c>
    </row>
    <row r="49" spans="1:10" s="55" customFormat="1" ht="21" x14ac:dyDescent="0.45">
      <c r="A49" s="89">
        <v>4922600</v>
      </c>
      <c r="B49" s="78">
        <v>4357140</v>
      </c>
      <c r="C49" s="90" t="s">
        <v>41</v>
      </c>
      <c r="D49" s="70" t="s">
        <v>215</v>
      </c>
      <c r="E49" s="78">
        <v>0</v>
      </c>
      <c r="G49" s="71">
        <f t="shared" si="0"/>
        <v>4357140</v>
      </c>
    </row>
    <row r="50" spans="1:10" s="55" customFormat="1" ht="21" x14ac:dyDescent="0.45">
      <c r="A50" s="89">
        <v>689940</v>
      </c>
      <c r="B50" s="63">
        <v>619755</v>
      </c>
      <c r="C50" s="90" t="s">
        <v>136</v>
      </c>
      <c r="D50" s="70" t="s">
        <v>216</v>
      </c>
      <c r="E50" s="63">
        <v>42900</v>
      </c>
      <c r="G50" s="71">
        <f t="shared" si="0"/>
        <v>662655</v>
      </c>
    </row>
    <row r="51" spans="1:10" s="55" customFormat="1" ht="21" x14ac:dyDescent="0.45">
      <c r="A51" s="89">
        <v>3344000</v>
      </c>
      <c r="B51" s="63">
        <v>3317900</v>
      </c>
      <c r="C51" s="90" t="s">
        <v>217</v>
      </c>
      <c r="D51" s="70" t="s">
        <v>218</v>
      </c>
      <c r="E51" s="63">
        <v>1509000</v>
      </c>
      <c r="G51" s="71">
        <f t="shared" si="0"/>
        <v>4826900</v>
      </c>
    </row>
    <row r="52" spans="1:10" s="55" customFormat="1" ht="21" x14ac:dyDescent="0.45">
      <c r="A52" s="72">
        <v>70000</v>
      </c>
      <c r="B52" s="63">
        <v>1916749</v>
      </c>
      <c r="C52" s="90" t="s">
        <v>219</v>
      </c>
      <c r="D52" s="70" t="s">
        <v>220</v>
      </c>
      <c r="E52" s="63">
        <v>1879475</v>
      </c>
      <c r="G52" s="71">
        <f t="shared" si="0"/>
        <v>3796224</v>
      </c>
    </row>
    <row r="53" spans="1:10" s="55" customFormat="1" ht="21.75" thickBot="1" x14ac:dyDescent="0.5">
      <c r="A53" s="74">
        <f>SUM(A42:A52)</f>
        <v>35982000</v>
      </c>
      <c r="B53" s="76">
        <f>SUM(B42:B52)</f>
        <v>32723737.669999998</v>
      </c>
      <c r="C53" s="90"/>
      <c r="D53" s="70"/>
      <c r="E53" s="91">
        <f>SUM(E42:E52)</f>
        <v>5949166.1500000004</v>
      </c>
      <c r="F53" s="71"/>
      <c r="G53" s="71">
        <f t="shared" si="0"/>
        <v>38672903.82</v>
      </c>
      <c r="H53" s="71" t="e">
        <f>B53-#REF!</f>
        <v>#REF!</v>
      </c>
      <c r="J53" s="55">
        <v>11807013.119999999</v>
      </c>
    </row>
    <row r="54" spans="1:10" s="55" customFormat="1" ht="21.75" thickTop="1" x14ac:dyDescent="0.45">
      <c r="A54" s="69"/>
      <c r="B54" s="63">
        <v>2981557.72</v>
      </c>
      <c r="C54" s="90" t="s">
        <v>61</v>
      </c>
      <c r="D54" s="70" t="s">
        <v>180</v>
      </c>
      <c r="E54" s="63">
        <v>1061742</v>
      </c>
      <c r="G54" s="71">
        <f t="shared" si="0"/>
        <v>4043299.72</v>
      </c>
      <c r="H54" s="71"/>
      <c r="J54" s="55">
        <v>251779.96</v>
      </c>
    </row>
    <row r="55" spans="1:10" s="55" customFormat="1" ht="21" x14ac:dyDescent="0.45">
      <c r="A55" s="69"/>
      <c r="B55" s="78">
        <v>3283824.89</v>
      </c>
      <c r="C55" s="90" t="s">
        <v>372</v>
      </c>
      <c r="D55" s="70" t="s">
        <v>178</v>
      </c>
      <c r="E55" s="63">
        <v>267611.11</v>
      </c>
      <c r="G55" s="71">
        <f t="shared" si="0"/>
        <v>3551436</v>
      </c>
      <c r="J55" s="71">
        <v>365444.25</v>
      </c>
    </row>
    <row r="56" spans="1:10" s="55" customFormat="1" ht="21" x14ac:dyDescent="0.45">
      <c r="A56" s="69"/>
      <c r="B56" s="78">
        <v>8161537.1399999997</v>
      </c>
      <c r="C56" s="90" t="s">
        <v>169</v>
      </c>
      <c r="D56" s="70" t="s">
        <v>188</v>
      </c>
      <c r="E56" s="78">
        <v>4350</v>
      </c>
      <c r="F56" s="55" t="s">
        <v>40</v>
      </c>
      <c r="G56" s="71">
        <f t="shared" si="0"/>
        <v>8165887.1399999997</v>
      </c>
      <c r="J56" s="55">
        <f>SUM(J53:J55)</f>
        <v>12424237.33</v>
      </c>
    </row>
    <row r="57" spans="1:10" s="55" customFormat="1" ht="21" x14ac:dyDescent="0.45">
      <c r="A57" s="69"/>
      <c r="B57" s="63">
        <v>19902129.66</v>
      </c>
      <c r="C57" s="90" t="s">
        <v>205</v>
      </c>
      <c r="D57" s="70" t="s">
        <v>177</v>
      </c>
      <c r="E57" s="63">
        <v>2124050</v>
      </c>
      <c r="G57" s="71">
        <f t="shared" si="0"/>
        <v>22026179.66</v>
      </c>
    </row>
    <row r="58" spans="1:10" s="55" customFormat="1" ht="21" x14ac:dyDescent="0.45">
      <c r="A58" s="69"/>
      <c r="B58" s="63">
        <v>780000</v>
      </c>
      <c r="C58" s="90" t="s">
        <v>458</v>
      </c>
      <c r="D58" s="70"/>
      <c r="E58" s="63">
        <v>780000</v>
      </c>
      <c r="G58" s="71">
        <f t="shared" si="0"/>
        <v>1560000</v>
      </c>
    </row>
    <row r="59" spans="1:10" s="55" customFormat="1" ht="21" x14ac:dyDescent="0.45">
      <c r="A59" s="69"/>
      <c r="B59" s="63">
        <v>2701084</v>
      </c>
      <c r="C59" s="90" t="s">
        <v>221</v>
      </c>
      <c r="D59" s="70" t="s">
        <v>179</v>
      </c>
      <c r="E59" s="63">
        <v>360982</v>
      </c>
      <c r="G59" s="71">
        <f t="shared" si="0"/>
        <v>3062066</v>
      </c>
    </row>
    <row r="60" spans="1:10" s="55" customFormat="1" ht="21" x14ac:dyDescent="0.45">
      <c r="A60" s="69"/>
      <c r="B60" s="78">
        <v>1272621</v>
      </c>
      <c r="C60" s="90" t="s">
        <v>208</v>
      </c>
      <c r="D60" s="70" t="s">
        <v>209</v>
      </c>
      <c r="E60" s="78">
        <v>73354</v>
      </c>
      <c r="G60" s="71">
        <f t="shared" si="0"/>
        <v>1345975</v>
      </c>
      <c r="J60" s="71">
        <f>E65-J56</f>
        <v>2662682.7699999996</v>
      </c>
    </row>
    <row r="61" spans="1:10" ht="20.25" x14ac:dyDescent="0.45">
      <c r="B61" s="80">
        <f>SUM(B54:B60)</f>
        <v>39082754.409999996</v>
      </c>
      <c r="C61" s="56"/>
      <c r="D61" s="93"/>
      <c r="E61" s="80">
        <f>SUM(E54:E60)</f>
        <v>4672089.1099999994</v>
      </c>
      <c r="F61" s="94"/>
    </row>
    <row r="62" spans="1:10" ht="20.25" x14ac:dyDescent="0.45">
      <c r="B62" s="80">
        <f>B53+B61</f>
        <v>71806492.079999998</v>
      </c>
      <c r="C62" s="56" t="s">
        <v>89</v>
      </c>
      <c r="D62" s="93"/>
      <c r="E62" s="80">
        <f>E61+E53</f>
        <v>10621255.26</v>
      </c>
      <c r="F62" s="94"/>
      <c r="H62" s="94"/>
    </row>
    <row r="63" spans="1:10" ht="20.25" x14ac:dyDescent="0.45">
      <c r="B63" s="96">
        <f>B35-B62</f>
        <v>-3432660.0099999905</v>
      </c>
      <c r="C63" s="54" t="s">
        <v>222</v>
      </c>
      <c r="D63" s="93"/>
      <c r="E63" s="96">
        <f>E35-E62</f>
        <v>-4382808.1199999992</v>
      </c>
    </row>
    <row r="64" spans="1:10" ht="20.25" x14ac:dyDescent="0.45">
      <c r="B64" s="97"/>
      <c r="C64" s="56" t="s">
        <v>223</v>
      </c>
      <c r="D64" s="93"/>
      <c r="E64" s="97"/>
    </row>
    <row r="65" spans="1:10" ht="21" thickBot="1" x14ac:dyDescent="0.5">
      <c r="B65" s="91">
        <f>B8+B63</f>
        <v>15086920.100000009</v>
      </c>
      <c r="C65" s="56" t="s">
        <v>90</v>
      </c>
      <c r="D65" s="93"/>
      <c r="E65" s="91">
        <f>E8-E9+E63</f>
        <v>15086920.1</v>
      </c>
      <c r="F65" s="98">
        <f>งบทดลอง!H585+งบทดลอง!H586+งบทดลอง!H587+งบทดลอง!H588+งบทดลอง!H590+งบทดลอง!H592+งบทดลอง!H593+งบทดลอง!H594+งบทดลอง!H591+งบทดลอง!H589</f>
        <v>15086920.100000001</v>
      </c>
      <c r="G65" s="94">
        <f>E65-F65</f>
        <v>0</v>
      </c>
      <c r="H65" s="94"/>
    </row>
    <row r="66" spans="1:10" ht="21" thickTop="1" x14ac:dyDescent="0.45">
      <c r="B66" s="84"/>
      <c r="C66" s="56"/>
      <c r="D66" s="99"/>
      <c r="E66" s="84"/>
      <c r="G66" s="94"/>
      <c r="H66" s="94"/>
    </row>
    <row r="67" spans="1:10" ht="20.25" x14ac:dyDescent="0.45">
      <c r="A67" s="100"/>
      <c r="B67" s="100"/>
      <c r="C67" s="100"/>
      <c r="D67" s="100"/>
      <c r="E67" s="100"/>
      <c r="F67" s="101">
        <f>B65-E65</f>
        <v>0</v>
      </c>
      <c r="G67" s="100"/>
      <c r="H67" s="100"/>
      <c r="I67" s="100"/>
      <c r="J67" s="100"/>
    </row>
    <row r="68" spans="1:10" ht="19.5" x14ac:dyDescent="0.4">
      <c r="A68" s="253" t="s">
        <v>232</v>
      </c>
      <c r="B68" s="253"/>
      <c r="C68" s="253"/>
      <c r="D68" s="253"/>
      <c r="E68" s="253"/>
      <c r="F68" s="102"/>
      <c r="G68" s="102"/>
      <c r="H68" s="102"/>
      <c r="I68" s="102"/>
      <c r="J68" s="103" t="e">
        <f>E53-#REF!-#REF!-#REF!-#REF!</f>
        <v>#REF!</v>
      </c>
    </row>
    <row r="69" spans="1:10" ht="20.25" x14ac:dyDescent="0.4">
      <c r="A69" s="104"/>
      <c r="B69" s="104"/>
      <c r="C69" s="104"/>
      <c r="D69" s="104"/>
      <c r="E69" s="104"/>
      <c r="F69" s="105"/>
      <c r="G69" s="105"/>
      <c r="H69" s="105"/>
      <c r="I69" s="105"/>
      <c r="J69" s="105"/>
    </row>
    <row r="70" spans="1:10" ht="20.25" x14ac:dyDescent="0.4">
      <c r="A70" s="104"/>
      <c r="B70" s="104"/>
      <c r="C70" s="104"/>
      <c r="D70" s="104"/>
      <c r="E70" s="104"/>
      <c r="F70" s="105"/>
      <c r="G70" s="105"/>
      <c r="H70" s="105"/>
      <c r="I70" s="105"/>
      <c r="J70" s="105"/>
    </row>
    <row r="71" spans="1:10" ht="19.5" x14ac:dyDescent="0.4">
      <c r="A71" s="257" t="s">
        <v>435</v>
      </c>
      <c r="B71" s="257"/>
      <c r="C71" s="257"/>
      <c r="D71" s="257"/>
      <c r="E71" s="257"/>
      <c r="F71" s="92"/>
      <c r="G71" s="92"/>
      <c r="H71" s="92"/>
      <c r="I71" s="92"/>
      <c r="J71" s="92"/>
    </row>
    <row r="72" spans="1:10" ht="18.75" x14ac:dyDescent="0.4">
      <c r="A72" s="257" t="s">
        <v>436</v>
      </c>
      <c r="B72" s="257"/>
      <c r="C72" s="257"/>
      <c r="D72" s="257"/>
      <c r="E72" s="257"/>
    </row>
    <row r="73" spans="1:10" ht="19.5" x14ac:dyDescent="0.4">
      <c r="D73" s="257"/>
      <c r="E73" s="257"/>
    </row>
    <row r="74" spans="1:10" ht="19.5" x14ac:dyDescent="0.4">
      <c r="A74" s="257"/>
      <c r="B74" s="257"/>
      <c r="C74" s="257"/>
      <c r="D74" s="257"/>
      <c r="E74" s="257"/>
      <c r="F74" s="92"/>
      <c r="G74" s="92"/>
      <c r="H74" s="92"/>
      <c r="I74" s="92"/>
      <c r="J74" s="92"/>
    </row>
    <row r="75" spans="1:10" ht="18.75" x14ac:dyDescent="0.4">
      <c r="A75" s="257"/>
      <c r="B75" s="257"/>
      <c r="C75" s="257"/>
      <c r="D75" s="257"/>
      <c r="E75" s="257"/>
    </row>
    <row r="76" spans="1:10" ht="19.5" x14ac:dyDescent="0.4">
      <c r="D76" s="258"/>
      <c r="E76" s="258"/>
    </row>
  </sheetData>
  <mergeCells count="13">
    <mergeCell ref="A71:E71"/>
    <mergeCell ref="A72:E72"/>
    <mergeCell ref="D73:E73"/>
    <mergeCell ref="D76:E76"/>
    <mergeCell ref="A74:E74"/>
    <mergeCell ref="A75:E75"/>
    <mergeCell ref="A68:E68"/>
    <mergeCell ref="A6:B6"/>
    <mergeCell ref="D6:D7"/>
    <mergeCell ref="C6:C7"/>
    <mergeCell ref="A39:B39"/>
    <mergeCell ref="C39:C40"/>
    <mergeCell ref="D39:D40"/>
  </mergeCells>
  <phoneticPr fontId="10" type="noConversion"/>
  <pageMargins left="0.55118110236220474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หมายเหตุ1</vt:lpstr>
      <vt:lpstr>หมายเหตุ2</vt:lpstr>
      <vt:lpstr>งบทดลอง</vt:lpstr>
      <vt:lpstr>กระแสเงินสด</vt:lpstr>
      <vt:lpstr>รายงานรับ - จ่ายเงินสด</vt:lpstr>
    </vt:vector>
  </TitlesOfParts>
  <Company>magic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ComPC-04</cp:lastModifiedBy>
  <cp:lastPrinted>2014-10-15T02:39:41Z</cp:lastPrinted>
  <dcterms:created xsi:type="dcterms:W3CDTF">2003-10-12T12:53:49Z</dcterms:created>
  <dcterms:modified xsi:type="dcterms:W3CDTF">2014-10-15T06:27:30Z</dcterms:modified>
</cp:coreProperties>
</file>