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N-JA\File Download\"/>
    </mc:Choice>
  </mc:AlternateContent>
  <xr:revisionPtr revIDLastSave="0" documentId="13_ncr:1_{8AD519A6-B53A-4947-9284-FF3F4948AC06}" xr6:coauthVersionLast="45" xr6:coauthVersionMax="45" xr10:uidLastSave="{00000000-0000-0000-0000-000000000000}"/>
  <bookViews>
    <workbookView xWindow="-120" yWindow="480" windowWidth="29040" windowHeight="15840" xr2:uid="{A6C7C31F-7F19-4321-9B92-EF8A1164DE6B}"/>
  </bookViews>
  <sheets>
    <sheet name="เกณฑ์ปี 64 (ภูมิภาค)" sheetId="1" r:id="rId1"/>
    <sheet name="ค่าตอบแทน ก.จังหวัด 64 (2)" sheetId="2" r:id="rId2"/>
    <sheet name="ผ.บุคลากร (ภูมิภาค)" sheetId="3" r:id="rId3"/>
    <sheet name="ผ.บุคลากร (รายบุคคล)" sheetId="4" r:id="rId4"/>
    <sheet name="ผ.พื้นฐาน (ภูมิภาค)" sheetId="5" r:id="rId5"/>
    <sheet name="ผ.ยุทธศาสตร์ (ภูมิภาค)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">#REF!</definedName>
    <definedName name="\b">#REF!</definedName>
    <definedName name="\c">#REF!</definedName>
    <definedName name="\e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w">#REF!</definedName>
    <definedName name="\x">#REF!</definedName>
    <definedName name="\X2">#REF!</definedName>
    <definedName name="\z">#REF!</definedName>
    <definedName name="_">'[2]ผ1-ผ2 (2538)'!#REF!</definedName>
    <definedName name="_________________________end01" localSheetId="2">[3]ปชส!#REF!</definedName>
    <definedName name="_________________________end01">[3]ปชส!#REF!</definedName>
    <definedName name="________________________end01" localSheetId="2">[3]ปชส!#REF!</definedName>
    <definedName name="________________________end01">[3]ปชส!#REF!</definedName>
    <definedName name="_______________________end01" localSheetId="2">[3]ปชส!#REF!</definedName>
    <definedName name="_______________________end01">[3]ปชส!#REF!</definedName>
    <definedName name="_____________________end01" localSheetId="2">[3]ปชส!#REF!</definedName>
    <definedName name="_____________________end01">[3]ปชส!#REF!</definedName>
    <definedName name="___________________end01" localSheetId="2">[3]ปชส!#REF!</definedName>
    <definedName name="___________________end01">[3]ปชส!#REF!</definedName>
    <definedName name="_________________end01" localSheetId="2">[3]ปชส!#REF!</definedName>
    <definedName name="_________________end01">[3]ปชส!#REF!</definedName>
    <definedName name="________________ddd11" localSheetId="2">#REF!</definedName>
    <definedName name="________________ddd11">#REF!</definedName>
    <definedName name="________________ddd15" localSheetId="2">#REF!</definedName>
    <definedName name="________________ddd15">#REF!</definedName>
    <definedName name="________________ddd6" localSheetId="2">#REF!</definedName>
    <definedName name="________________ddd6">#REF!</definedName>
    <definedName name="_______________ddd1" localSheetId="2">#REF!</definedName>
    <definedName name="_______________ddd1">#REF!</definedName>
    <definedName name="_______________ddd10" localSheetId="2">#REF!</definedName>
    <definedName name="_______________ddd10">#REF!</definedName>
    <definedName name="_______________ddd11" localSheetId="2">#REF!</definedName>
    <definedName name="_______________ddd11">#REF!</definedName>
    <definedName name="_______________ddd12" localSheetId="2">#REF!</definedName>
    <definedName name="_______________ddd12">#REF!</definedName>
    <definedName name="_______________ddd15" localSheetId="2">#REF!</definedName>
    <definedName name="_______________ddd15">#REF!</definedName>
    <definedName name="_______________ddd2" localSheetId="2">#REF!</definedName>
    <definedName name="_______________ddd2">#REF!</definedName>
    <definedName name="_______________ddd22" localSheetId="2">#REF!</definedName>
    <definedName name="_______________ddd22">#REF!</definedName>
    <definedName name="_______________ddd23" localSheetId="2">#REF!</definedName>
    <definedName name="_______________ddd23">#REF!</definedName>
    <definedName name="_______________ddd3" localSheetId="2">#REF!</definedName>
    <definedName name="_______________ddd3">#REF!</definedName>
    <definedName name="_______________ddd5" localSheetId="2">#REF!</definedName>
    <definedName name="_______________ddd5">#REF!</definedName>
    <definedName name="_______________ddd6" localSheetId="2">#REF!</definedName>
    <definedName name="_______________ddd6">#REF!</definedName>
    <definedName name="_______________ddd8" localSheetId="2">#REF!</definedName>
    <definedName name="_______________ddd8">#REF!</definedName>
    <definedName name="_______________ddd9" localSheetId="2">#REF!</definedName>
    <definedName name="_______________ddd9">#REF!</definedName>
    <definedName name="_______________end001" localSheetId="2">#REF!</definedName>
    <definedName name="_______________end001">#REF!</definedName>
    <definedName name="_______________end01" localSheetId="2">[3]ปชส!#REF!</definedName>
    <definedName name="_______________end01">[3]ปชส!#REF!</definedName>
    <definedName name="______________ddd1" localSheetId="2">#REF!</definedName>
    <definedName name="______________ddd1">#REF!</definedName>
    <definedName name="______________ddd10" localSheetId="2">#REF!</definedName>
    <definedName name="______________ddd10">#REF!</definedName>
    <definedName name="______________ddd11" localSheetId="2">#REF!</definedName>
    <definedName name="______________ddd11">#REF!</definedName>
    <definedName name="______________ddd12" localSheetId="2">#REF!</definedName>
    <definedName name="______________ddd12">#REF!</definedName>
    <definedName name="______________ddd15" localSheetId="2">#REF!</definedName>
    <definedName name="______________ddd15">#REF!</definedName>
    <definedName name="______________ddd2" localSheetId="2">#REF!</definedName>
    <definedName name="______________ddd2">#REF!</definedName>
    <definedName name="______________ddd22" localSheetId="2">#REF!</definedName>
    <definedName name="______________ddd22">#REF!</definedName>
    <definedName name="______________ddd23" localSheetId="2">#REF!</definedName>
    <definedName name="______________ddd23">#REF!</definedName>
    <definedName name="______________ddd3" localSheetId="2">#REF!</definedName>
    <definedName name="______________ddd3">#REF!</definedName>
    <definedName name="______________ddd5" localSheetId="2">#REF!</definedName>
    <definedName name="______________ddd5">#REF!</definedName>
    <definedName name="______________ddd6" localSheetId="2">#REF!</definedName>
    <definedName name="______________ddd6">#REF!</definedName>
    <definedName name="______________ddd8" localSheetId="2">#REF!</definedName>
    <definedName name="______________ddd8">#REF!</definedName>
    <definedName name="______________ddd9" localSheetId="2">#REF!</definedName>
    <definedName name="______________ddd9">#REF!</definedName>
    <definedName name="______________end001" localSheetId="2">#REF!</definedName>
    <definedName name="______________end001">#REF!</definedName>
    <definedName name="______________fg" localSheetId="2">#REF!</definedName>
    <definedName name="______________fg">#REF!</definedName>
    <definedName name="_____________ddd1" localSheetId="2">#REF!</definedName>
    <definedName name="_____________ddd1">#REF!</definedName>
    <definedName name="_____________ddd10" localSheetId="2">#REF!</definedName>
    <definedName name="_____________ddd10">#REF!</definedName>
    <definedName name="_____________ddd11" localSheetId="2">#REF!</definedName>
    <definedName name="_____________ddd11">#REF!</definedName>
    <definedName name="_____________ddd12" localSheetId="2">#REF!</definedName>
    <definedName name="_____________ddd12">#REF!</definedName>
    <definedName name="_____________ddd15" localSheetId="2">#REF!</definedName>
    <definedName name="_____________ddd15">#REF!</definedName>
    <definedName name="_____________ddd2" localSheetId="2">#REF!</definedName>
    <definedName name="_____________ddd2">#REF!</definedName>
    <definedName name="_____________ddd22" localSheetId="2">#REF!</definedName>
    <definedName name="_____________ddd22">#REF!</definedName>
    <definedName name="_____________ddd23" localSheetId="2">#REF!</definedName>
    <definedName name="_____________ddd23">#REF!</definedName>
    <definedName name="_____________ddd3" localSheetId="2">#REF!</definedName>
    <definedName name="_____________ddd3">#REF!</definedName>
    <definedName name="_____________ddd5" localSheetId="2">#REF!</definedName>
    <definedName name="_____________ddd5">#REF!</definedName>
    <definedName name="_____________ddd6" localSheetId="2">#REF!</definedName>
    <definedName name="_____________ddd6">#REF!</definedName>
    <definedName name="_____________ddd8" localSheetId="2">#REF!</definedName>
    <definedName name="_____________ddd8">#REF!</definedName>
    <definedName name="_____________ddd9" localSheetId="2">#REF!</definedName>
    <definedName name="_____________ddd9">#REF!</definedName>
    <definedName name="_____________end001" localSheetId="2">#REF!</definedName>
    <definedName name="_____________end001">#REF!</definedName>
    <definedName name="_____________end01" localSheetId="2">[3]ปชส!#REF!</definedName>
    <definedName name="_____________end01">[3]ปชส!#REF!</definedName>
    <definedName name="____________ddd1" localSheetId="2">#REF!</definedName>
    <definedName name="____________ddd1">#REF!</definedName>
    <definedName name="____________ddd10" localSheetId="2">#REF!</definedName>
    <definedName name="____________ddd10">#REF!</definedName>
    <definedName name="____________ddd11" localSheetId="2">#REF!</definedName>
    <definedName name="____________ddd11">#REF!</definedName>
    <definedName name="____________ddd12" localSheetId="2">#REF!</definedName>
    <definedName name="____________ddd12">#REF!</definedName>
    <definedName name="____________ddd15" localSheetId="2">#REF!</definedName>
    <definedName name="____________ddd15">#REF!</definedName>
    <definedName name="____________ddd2" localSheetId="2">#REF!</definedName>
    <definedName name="____________ddd2">#REF!</definedName>
    <definedName name="____________ddd22" localSheetId="2">#REF!</definedName>
    <definedName name="____________ddd22">#REF!</definedName>
    <definedName name="____________ddd23" localSheetId="2">#REF!</definedName>
    <definedName name="____________ddd23">#REF!</definedName>
    <definedName name="____________ddd3" localSheetId="2">#REF!</definedName>
    <definedName name="____________ddd3">#REF!</definedName>
    <definedName name="____________ddd5" localSheetId="2">#REF!</definedName>
    <definedName name="____________ddd5">#REF!</definedName>
    <definedName name="____________ddd6" localSheetId="2">#REF!</definedName>
    <definedName name="____________ddd6">#REF!</definedName>
    <definedName name="____________ddd8" localSheetId="2">#REF!</definedName>
    <definedName name="____________ddd8">#REF!</definedName>
    <definedName name="____________ddd9" localSheetId="2">#REF!</definedName>
    <definedName name="____________ddd9">#REF!</definedName>
    <definedName name="____________end001" localSheetId="2">#REF!</definedName>
    <definedName name="____________end001">#REF!</definedName>
    <definedName name="___________ddd1" localSheetId="2">#REF!</definedName>
    <definedName name="___________ddd1">#REF!</definedName>
    <definedName name="___________ddd10" localSheetId="2">#REF!</definedName>
    <definedName name="___________ddd10">#REF!</definedName>
    <definedName name="___________ddd11" localSheetId="2">#REF!</definedName>
    <definedName name="___________ddd11">#REF!</definedName>
    <definedName name="___________ddd12" localSheetId="2">#REF!</definedName>
    <definedName name="___________ddd12">#REF!</definedName>
    <definedName name="___________ddd15" localSheetId="2">#REF!</definedName>
    <definedName name="___________ddd15">#REF!</definedName>
    <definedName name="___________ddd2" localSheetId="2">#REF!</definedName>
    <definedName name="___________ddd2">#REF!</definedName>
    <definedName name="___________ddd22" localSheetId="2">#REF!</definedName>
    <definedName name="___________ddd22">#REF!</definedName>
    <definedName name="___________ddd23" localSheetId="2">#REF!</definedName>
    <definedName name="___________ddd23">#REF!</definedName>
    <definedName name="___________ddd3" localSheetId="2">#REF!</definedName>
    <definedName name="___________ddd3">#REF!</definedName>
    <definedName name="___________ddd5" localSheetId="2">#REF!</definedName>
    <definedName name="___________ddd5">#REF!</definedName>
    <definedName name="___________ddd6" localSheetId="2">#REF!</definedName>
    <definedName name="___________ddd6">#REF!</definedName>
    <definedName name="___________ddd8" localSheetId="2">#REF!</definedName>
    <definedName name="___________ddd8">#REF!</definedName>
    <definedName name="___________ddd9" localSheetId="2">#REF!</definedName>
    <definedName name="___________ddd9">#REF!</definedName>
    <definedName name="___________end001" localSheetId="2">#REF!</definedName>
    <definedName name="___________end001">#REF!</definedName>
    <definedName name="___________end01" localSheetId="2">[3]ปชส!#REF!</definedName>
    <definedName name="___________end01">[3]ปชส!#REF!</definedName>
    <definedName name="__________ddd1" localSheetId="2">#REF!</definedName>
    <definedName name="__________ddd1">#REF!</definedName>
    <definedName name="__________ddd10" localSheetId="2">#REF!</definedName>
    <definedName name="__________ddd10">#REF!</definedName>
    <definedName name="__________ddd11" localSheetId="2">#REF!</definedName>
    <definedName name="__________ddd11">#REF!</definedName>
    <definedName name="__________ddd12" localSheetId="2">#REF!</definedName>
    <definedName name="__________ddd12">#REF!</definedName>
    <definedName name="__________ddd15" localSheetId="2">#REF!</definedName>
    <definedName name="__________ddd15">#REF!</definedName>
    <definedName name="__________ddd2" localSheetId="2">#REF!</definedName>
    <definedName name="__________ddd2">#REF!</definedName>
    <definedName name="__________ddd22" localSheetId="2">#REF!</definedName>
    <definedName name="__________ddd22">#REF!</definedName>
    <definedName name="__________ddd23" localSheetId="2">#REF!</definedName>
    <definedName name="__________ddd23">#REF!</definedName>
    <definedName name="__________ddd3" localSheetId="2">#REF!</definedName>
    <definedName name="__________ddd3">#REF!</definedName>
    <definedName name="__________ddd5" localSheetId="2">#REF!</definedName>
    <definedName name="__________ddd5">#REF!</definedName>
    <definedName name="__________ddd6" localSheetId="2">#REF!</definedName>
    <definedName name="__________ddd6">#REF!</definedName>
    <definedName name="__________ddd8" localSheetId="2">#REF!</definedName>
    <definedName name="__________ddd8">#REF!</definedName>
    <definedName name="__________ddd9" localSheetId="2">#REF!</definedName>
    <definedName name="__________ddd9">#REF!</definedName>
    <definedName name="__________end001" localSheetId="2">#REF!</definedName>
    <definedName name="__________end001">#REF!</definedName>
    <definedName name="_________ddd1" localSheetId="2">#REF!</definedName>
    <definedName name="_________ddd1">#REF!</definedName>
    <definedName name="_________ddd10" localSheetId="2">#REF!</definedName>
    <definedName name="_________ddd10">#REF!</definedName>
    <definedName name="_________ddd11" localSheetId="2">#REF!</definedName>
    <definedName name="_________ddd11">#REF!</definedName>
    <definedName name="_________ddd12" localSheetId="2">#REF!</definedName>
    <definedName name="_________ddd12">#REF!</definedName>
    <definedName name="_________ddd15" localSheetId="2">#REF!</definedName>
    <definedName name="_________ddd15">#REF!</definedName>
    <definedName name="_________ddd2" localSheetId="2">#REF!</definedName>
    <definedName name="_________ddd2">#REF!</definedName>
    <definedName name="_________ddd22" localSheetId="2">#REF!</definedName>
    <definedName name="_________ddd22">#REF!</definedName>
    <definedName name="_________ddd23" localSheetId="2">#REF!</definedName>
    <definedName name="_________ddd23">#REF!</definedName>
    <definedName name="_________ddd3" localSheetId="2">#REF!</definedName>
    <definedName name="_________ddd3">#REF!</definedName>
    <definedName name="_________ddd5" localSheetId="2">#REF!</definedName>
    <definedName name="_________ddd5">#REF!</definedName>
    <definedName name="_________ddd6" localSheetId="2">#REF!</definedName>
    <definedName name="_________ddd6">#REF!</definedName>
    <definedName name="_________ddd8" localSheetId="2">#REF!</definedName>
    <definedName name="_________ddd8">#REF!</definedName>
    <definedName name="_________ddd9" localSheetId="2">#REF!</definedName>
    <definedName name="_________ddd9">#REF!</definedName>
    <definedName name="_________end001" localSheetId="2">#REF!</definedName>
    <definedName name="_________end001">#REF!</definedName>
    <definedName name="_________end01" localSheetId="2">[3]ปชส!#REF!</definedName>
    <definedName name="_________end01">[3]ปชส!#REF!</definedName>
    <definedName name="________ddd1" localSheetId="2">#REF!</definedName>
    <definedName name="________ddd1">#REF!</definedName>
    <definedName name="________ddd10" localSheetId="2">#REF!</definedName>
    <definedName name="________ddd10">#REF!</definedName>
    <definedName name="________ddd11" localSheetId="2">#REF!</definedName>
    <definedName name="________ddd11">#REF!</definedName>
    <definedName name="________ddd12" localSheetId="2">#REF!</definedName>
    <definedName name="________ddd12">#REF!</definedName>
    <definedName name="________ddd15" localSheetId="2">#REF!</definedName>
    <definedName name="________ddd15">#REF!</definedName>
    <definedName name="________ddd2" localSheetId="2">#REF!</definedName>
    <definedName name="________ddd2">#REF!</definedName>
    <definedName name="________ddd22" localSheetId="2">#REF!</definedName>
    <definedName name="________ddd22">#REF!</definedName>
    <definedName name="________ddd23" localSheetId="2">#REF!</definedName>
    <definedName name="________ddd23">#REF!</definedName>
    <definedName name="________ddd3" localSheetId="2">#REF!</definedName>
    <definedName name="________ddd3">#REF!</definedName>
    <definedName name="________ddd5" localSheetId="2">#REF!</definedName>
    <definedName name="________ddd5">#REF!</definedName>
    <definedName name="________ddd6" localSheetId="2">#REF!</definedName>
    <definedName name="________ddd6">#REF!</definedName>
    <definedName name="________ddd8" localSheetId="2">#REF!</definedName>
    <definedName name="________ddd8">#REF!</definedName>
    <definedName name="________ddd9" localSheetId="2">#REF!</definedName>
    <definedName name="________ddd9">#REF!</definedName>
    <definedName name="________end001" localSheetId="2">#REF!</definedName>
    <definedName name="________end001">#REF!</definedName>
    <definedName name="________gfd" localSheetId="2">#REF!</definedName>
    <definedName name="________gfd">#REF!</definedName>
    <definedName name="_______ddd1" localSheetId="2">#REF!</definedName>
    <definedName name="_______ddd1">#REF!</definedName>
    <definedName name="_______ddd10" localSheetId="2">#REF!</definedName>
    <definedName name="_______ddd10">#REF!</definedName>
    <definedName name="_______ddd11" localSheetId="2">#REF!</definedName>
    <definedName name="_______ddd11">#REF!</definedName>
    <definedName name="_______ddd12" localSheetId="2">#REF!</definedName>
    <definedName name="_______ddd12">#REF!</definedName>
    <definedName name="_______ddd15" localSheetId="2">#REF!</definedName>
    <definedName name="_______ddd15">#REF!</definedName>
    <definedName name="_______ddd2" localSheetId="2">#REF!</definedName>
    <definedName name="_______ddd2">#REF!</definedName>
    <definedName name="_______ddd22" localSheetId="2">#REF!</definedName>
    <definedName name="_______ddd22">#REF!</definedName>
    <definedName name="_______ddd23" localSheetId="2">#REF!</definedName>
    <definedName name="_______ddd23">#REF!</definedName>
    <definedName name="_______ddd3" localSheetId="2">#REF!</definedName>
    <definedName name="_______ddd3">#REF!</definedName>
    <definedName name="_______ddd5" localSheetId="2">#REF!</definedName>
    <definedName name="_______ddd5">#REF!</definedName>
    <definedName name="_______ddd6" localSheetId="2">#REF!</definedName>
    <definedName name="_______ddd6">#REF!</definedName>
    <definedName name="_______ddd8" localSheetId="2">#REF!</definedName>
    <definedName name="_______ddd8">#REF!</definedName>
    <definedName name="_______ddd9" localSheetId="2">#REF!</definedName>
    <definedName name="_______ddd9">#REF!</definedName>
    <definedName name="_______end001" localSheetId="2">#REF!</definedName>
    <definedName name="_______end001">#REF!</definedName>
    <definedName name="_______end01" localSheetId="0">[3]ปชส!#REF!</definedName>
    <definedName name="_______end01" localSheetId="2">[3]ปชส!#REF!</definedName>
    <definedName name="_______end01">[3]ปชส!#REF!</definedName>
    <definedName name="______ddd1" localSheetId="2">#REF!</definedName>
    <definedName name="______ddd1">#REF!</definedName>
    <definedName name="______ddd10" localSheetId="2">#REF!</definedName>
    <definedName name="______ddd10">#REF!</definedName>
    <definedName name="______ddd11" localSheetId="2">#REF!</definedName>
    <definedName name="______ddd11">#REF!</definedName>
    <definedName name="______ddd12" localSheetId="2">#REF!</definedName>
    <definedName name="______ddd12">#REF!</definedName>
    <definedName name="______ddd15" localSheetId="2">#REF!</definedName>
    <definedName name="______ddd15">#REF!</definedName>
    <definedName name="______ddd2" localSheetId="2">#REF!</definedName>
    <definedName name="______ddd2">#REF!</definedName>
    <definedName name="______ddd22" localSheetId="2">#REF!</definedName>
    <definedName name="______ddd22">#REF!</definedName>
    <definedName name="______ddd23" localSheetId="2">#REF!</definedName>
    <definedName name="______ddd23">#REF!</definedName>
    <definedName name="______ddd3" localSheetId="2">#REF!</definedName>
    <definedName name="______ddd3">#REF!</definedName>
    <definedName name="______ddd5" localSheetId="2">#REF!</definedName>
    <definedName name="______ddd5">#REF!</definedName>
    <definedName name="______ddd6" localSheetId="2">#REF!</definedName>
    <definedName name="______ddd6">#REF!</definedName>
    <definedName name="______ddd8" localSheetId="2">#REF!</definedName>
    <definedName name="______ddd8">#REF!</definedName>
    <definedName name="______ddd9" localSheetId="2">#REF!</definedName>
    <definedName name="______ddd9">#REF!</definedName>
    <definedName name="______end001" localSheetId="2">#REF!</definedName>
    <definedName name="______end001">#REF!</definedName>
    <definedName name="______end01" localSheetId="0">[3]ปชส!#REF!</definedName>
    <definedName name="______end01" localSheetId="2">[3]ปชส!#REF!</definedName>
    <definedName name="______end01">[3]ปชส!#REF!</definedName>
    <definedName name="_____ddd1" localSheetId="2">#REF!</definedName>
    <definedName name="_____ddd1">#REF!</definedName>
    <definedName name="_____ddd10" localSheetId="2">#REF!</definedName>
    <definedName name="_____ddd10">#REF!</definedName>
    <definedName name="_____ddd11" localSheetId="2">#REF!</definedName>
    <definedName name="_____ddd11">#REF!</definedName>
    <definedName name="_____ddd12" localSheetId="2">#REF!</definedName>
    <definedName name="_____ddd12">#REF!</definedName>
    <definedName name="_____ddd15" localSheetId="2">#REF!</definedName>
    <definedName name="_____ddd15">#REF!</definedName>
    <definedName name="_____ddd2" localSheetId="2">#REF!</definedName>
    <definedName name="_____ddd2">#REF!</definedName>
    <definedName name="_____ddd22" localSheetId="2">#REF!</definedName>
    <definedName name="_____ddd22">#REF!</definedName>
    <definedName name="_____ddd23" localSheetId="2">#REF!</definedName>
    <definedName name="_____ddd23">#REF!</definedName>
    <definedName name="_____ddd3" localSheetId="2">#REF!</definedName>
    <definedName name="_____ddd3">#REF!</definedName>
    <definedName name="_____ddd5" localSheetId="2">#REF!</definedName>
    <definedName name="_____ddd5">#REF!</definedName>
    <definedName name="_____ddd6" localSheetId="2">#REF!</definedName>
    <definedName name="_____ddd6">#REF!</definedName>
    <definedName name="_____ddd8" localSheetId="2">#REF!</definedName>
    <definedName name="_____ddd8">#REF!</definedName>
    <definedName name="_____ddd9" localSheetId="2">#REF!</definedName>
    <definedName name="_____ddd9">#REF!</definedName>
    <definedName name="_____end001" localSheetId="2">#REF!</definedName>
    <definedName name="_____end001">#REF!</definedName>
    <definedName name="_____end01" localSheetId="2">[3]ปชส!#REF!</definedName>
    <definedName name="_____end01">[3]ปชส!#REF!</definedName>
    <definedName name="____ddd1" localSheetId="0">#REF!</definedName>
    <definedName name="____ddd1" localSheetId="2">#REF!</definedName>
    <definedName name="____ddd1">#REF!</definedName>
    <definedName name="____ddd10" localSheetId="0">#REF!</definedName>
    <definedName name="____ddd10" localSheetId="2">#REF!</definedName>
    <definedName name="____ddd10">#REF!</definedName>
    <definedName name="____ddd11" localSheetId="0">#REF!</definedName>
    <definedName name="____ddd11" localSheetId="2">#REF!</definedName>
    <definedName name="____ddd11">#REF!</definedName>
    <definedName name="____ddd12" localSheetId="0">#REF!</definedName>
    <definedName name="____ddd12" localSheetId="2">#REF!</definedName>
    <definedName name="____ddd12">#REF!</definedName>
    <definedName name="____ddd15" localSheetId="0">#REF!</definedName>
    <definedName name="____ddd15" localSheetId="2">#REF!</definedName>
    <definedName name="____ddd15">#REF!</definedName>
    <definedName name="____ddd2" localSheetId="0">#REF!</definedName>
    <definedName name="____ddd2" localSheetId="2">#REF!</definedName>
    <definedName name="____ddd2">#REF!</definedName>
    <definedName name="____ddd22" localSheetId="0">#REF!</definedName>
    <definedName name="____ddd22" localSheetId="2">#REF!</definedName>
    <definedName name="____ddd22">#REF!</definedName>
    <definedName name="____ddd23" localSheetId="0">#REF!</definedName>
    <definedName name="____ddd23" localSheetId="2">#REF!</definedName>
    <definedName name="____ddd23">#REF!</definedName>
    <definedName name="____ddd3" localSheetId="0">#REF!</definedName>
    <definedName name="____ddd3" localSheetId="2">#REF!</definedName>
    <definedName name="____ddd3">#REF!</definedName>
    <definedName name="____ddd5" localSheetId="0">#REF!</definedName>
    <definedName name="____ddd5" localSheetId="2">#REF!</definedName>
    <definedName name="____ddd5">#REF!</definedName>
    <definedName name="____ddd6" localSheetId="0">#REF!</definedName>
    <definedName name="____ddd6" localSheetId="2">#REF!</definedName>
    <definedName name="____ddd6">#REF!</definedName>
    <definedName name="____ddd8" localSheetId="0">#REF!</definedName>
    <definedName name="____ddd8" localSheetId="2">#REF!</definedName>
    <definedName name="____ddd8">#REF!</definedName>
    <definedName name="____ddd9" localSheetId="0">#REF!</definedName>
    <definedName name="____ddd9" localSheetId="2">#REF!</definedName>
    <definedName name="____ddd9">#REF!</definedName>
    <definedName name="____end001" localSheetId="2">#REF!</definedName>
    <definedName name="____end001">#REF!</definedName>
    <definedName name="____end01" localSheetId="2">[3]ปชส!#REF!</definedName>
    <definedName name="____end01">[3]ปชส!#REF!</definedName>
    <definedName name="___ddd1" localSheetId="0">#REF!</definedName>
    <definedName name="___ddd1" localSheetId="2">#REF!</definedName>
    <definedName name="___ddd1">#REF!</definedName>
    <definedName name="___ddd10" localSheetId="0">#REF!</definedName>
    <definedName name="___ddd10" localSheetId="2">#REF!</definedName>
    <definedName name="___ddd10">#REF!</definedName>
    <definedName name="___ddd11" localSheetId="0">#REF!</definedName>
    <definedName name="___ddd11" localSheetId="2">#REF!</definedName>
    <definedName name="___ddd11">#REF!</definedName>
    <definedName name="___ddd12" localSheetId="0">#REF!</definedName>
    <definedName name="___ddd12" localSheetId="2">#REF!</definedName>
    <definedName name="___ddd12">#REF!</definedName>
    <definedName name="___ddd15" localSheetId="0">#REF!</definedName>
    <definedName name="___ddd15" localSheetId="2">#REF!</definedName>
    <definedName name="___ddd15">#REF!</definedName>
    <definedName name="___ddd2" localSheetId="0">#REF!</definedName>
    <definedName name="___ddd2" localSheetId="2">#REF!</definedName>
    <definedName name="___ddd2">#REF!</definedName>
    <definedName name="___ddd22" localSheetId="0">#REF!</definedName>
    <definedName name="___ddd22" localSheetId="2">#REF!</definedName>
    <definedName name="___ddd22">#REF!</definedName>
    <definedName name="___ddd23" localSheetId="0">#REF!</definedName>
    <definedName name="___ddd23" localSheetId="2">#REF!</definedName>
    <definedName name="___ddd23">#REF!</definedName>
    <definedName name="___ddd3" localSheetId="0">#REF!</definedName>
    <definedName name="___ddd3" localSheetId="2">#REF!</definedName>
    <definedName name="___ddd3">#REF!</definedName>
    <definedName name="___ddd4">[4]Sheet2!$A$823:$A$826</definedName>
    <definedName name="___ddd5" localSheetId="0">#REF!</definedName>
    <definedName name="___ddd5" localSheetId="2">#REF!</definedName>
    <definedName name="___ddd5">#REF!</definedName>
    <definedName name="___ddd6" localSheetId="0">#REF!</definedName>
    <definedName name="___ddd6" localSheetId="2">#REF!</definedName>
    <definedName name="___ddd6">#REF!</definedName>
    <definedName name="___ddd7">[4]Sheet2!$A$839:$A$864</definedName>
    <definedName name="___ddd8" localSheetId="0">#REF!</definedName>
    <definedName name="___ddd8" localSheetId="2">#REF!</definedName>
    <definedName name="___ddd8">#REF!</definedName>
    <definedName name="___ddd9" localSheetId="0">#REF!</definedName>
    <definedName name="___ddd9" localSheetId="2">#REF!</definedName>
    <definedName name="___ddd9">#REF!</definedName>
    <definedName name="___end001" localSheetId="0">#REF!</definedName>
    <definedName name="___end001" localSheetId="2">#REF!</definedName>
    <definedName name="___end001">#REF!</definedName>
    <definedName name="___end01" localSheetId="2">[3]ปชส!#REF!</definedName>
    <definedName name="___end01">[3]ปชส!#REF!</definedName>
    <definedName name="___hua1">#REF!</definedName>
    <definedName name="___hua2">#REF!</definedName>
    <definedName name="___hua3">#REF!</definedName>
    <definedName name="___hua4">#REF!</definedName>
    <definedName name="___loa1">#REF!</definedName>
    <definedName name="___loa2">#REF!</definedName>
    <definedName name="___loa3">#REF!</definedName>
    <definedName name="___loa4">#REF!</definedName>
    <definedName name="__ddd1" localSheetId="0">#REF!</definedName>
    <definedName name="__ddd1" localSheetId="2">#REF!</definedName>
    <definedName name="__ddd1">#REF!</definedName>
    <definedName name="__ddd10" localSheetId="0">#REF!</definedName>
    <definedName name="__ddd10" localSheetId="2">#REF!</definedName>
    <definedName name="__ddd10">#REF!</definedName>
    <definedName name="__ddd11" localSheetId="0">#REF!</definedName>
    <definedName name="__ddd11" localSheetId="2">#REF!</definedName>
    <definedName name="__ddd11">#REF!</definedName>
    <definedName name="__ddd12" localSheetId="0">#REF!</definedName>
    <definedName name="__ddd12" localSheetId="2">#REF!</definedName>
    <definedName name="__ddd12">#REF!</definedName>
    <definedName name="__ddd15" localSheetId="0">#REF!</definedName>
    <definedName name="__ddd15" localSheetId="2">#REF!</definedName>
    <definedName name="__ddd15">#REF!</definedName>
    <definedName name="__ddd2" localSheetId="0">#REF!</definedName>
    <definedName name="__ddd2" localSheetId="2">#REF!</definedName>
    <definedName name="__ddd2">#REF!</definedName>
    <definedName name="__ddd22" localSheetId="0">#REF!</definedName>
    <definedName name="__ddd22" localSheetId="2">#REF!</definedName>
    <definedName name="__ddd22">#REF!</definedName>
    <definedName name="__ddd23" localSheetId="0">#REF!</definedName>
    <definedName name="__ddd23" localSheetId="2">#REF!</definedName>
    <definedName name="__ddd23">#REF!</definedName>
    <definedName name="__ddd3" localSheetId="0">#REF!</definedName>
    <definedName name="__ddd3" localSheetId="2">#REF!</definedName>
    <definedName name="__ddd3">#REF!</definedName>
    <definedName name="__ddd4">[4]Sheet2!$A$823:$A$826</definedName>
    <definedName name="__ddd5" localSheetId="0">#REF!</definedName>
    <definedName name="__ddd5" localSheetId="2">#REF!</definedName>
    <definedName name="__ddd5">#REF!</definedName>
    <definedName name="__ddd6" localSheetId="0">#REF!</definedName>
    <definedName name="__ddd6" localSheetId="2">#REF!</definedName>
    <definedName name="__ddd6">#REF!</definedName>
    <definedName name="__ddd7">[4]Sheet2!$A$839:$A$864</definedName>
    <definedName name="__ddd8" localSheetId="0">#REF!</definedName>
    <definedName name="__ddd8" localSheetId="2">#REF!</definedName>
    <definedName name="__ddd8">#REF!</definedName>
    <definedName name="__ddd9" localSheetId="0">#REF!</definedName>
    <definedName name="__ddd9" localSheetId="2">#REF!</definedName>
    <definedName name="__ddd9">#REF!</definedName>
    <definedName name="__end001" localSheetId="0">#REF!</definedName>
    <definedName name="__end001" localSheetId="2">#REF!</definedName>
    <definedName name="__end001">#REF!</definedName>
    <definedName name="__end01" localSheetId="0">[3]ปชส!#REF!</definedName>
    <definedName name="__end01" localSheetId="2">[3]ปชส!#REF!</definedName>
    <definedName name="__end01">[3]ปชส!#REF!</definedName>
    <definedName name="__hua1">#REF!</definedName>
    <definedName name="__hua2">#REF!</definedName>
    <definedName name="__hua3">#REF!</definedName>
    <definedName name="__hua4">#REF!</definedName>
    <definedName name="__loa1">#REF!</definedName>
    <definedName name="__loa2">#REF!</definedName>
    <definedName name="__loa3">#REF!</definedName>
    <definedName name="__loa4">#REF!</definedName>
    <definedName name="_a12" localSheetId="0">#REF!</definedName>
    <definedName name="_a12" localSheetId="2">#REF!</definedName>
    <definedName name="_a12" localSheetId="4">#REF!</definedName>
    <definedName name="_a12" localSheetId="5">#REF!</definedName>
    <definedName name="_a12">#REF!</definedName>
    <definedName name="_a13" localSheetId="0">#REF!</definedName>
    <definedName name="_a13" localSheetId="2">#REF!</definedName>
    <definedName name="_a13" localSheetId="4">#REF!</definedName>
    <definedName name="_a13" localSheetId="5">#REF!</definedName>
    <definedName name="_a13">#REF!</definedName>
    <definedName name="_ddd1" localSheetId="0">#REF!</definedName>
    <definedName name="_ddd1" localSheetId="2">#REF!</definedName>
    <definedName name="_ddd1" localSheetId="4">#REF!</definedName>
    <definedName name="_ddd1" localSheetId="5">#REF!</definedName>
    <definedName name="_ddd1">#REF!</definedName>
    <definedName name="_ddd10" localSheetId="0">#REF!</definedName>
    <definedName name="_ddd10" localSheetId="2">#REF!</definedName>
    <definedName name="_ddd10" localSheetId="4">#REF!</definedName>
    <definedName name="_ddd10" localSheetId="5">#REF!</definedName>
    <definedName name="_ddd10">#REF!</definedName>
    <definedName name="_ddd100" localSheetId="0">#REF!</definedName>
    <definedName name="_ddd100" localSheetId="2">#REF!</definedName>
    <definedName name="_ddd100" localSheetId="4">#REF!</definedName>
    <definedName name="_ddd100" localSheetId="5">#REF!</definedName>
    <definedName name="_ddd100">#REF!</definedName>
    <definedName name="_ddd11" localSheetId="0">#REF!</definedName>
    <definedName name="_ddd11" localSheetId="2">#REF!</definedName>
    <definedName name="_ddd11" localSheetId="4">#REF!</definedName>
    <definedName name="_ddd11" localSheetId="5">#REF!</definedName>
    <definedName name="_ddd11">#REF!</definedName>
    <definedName name="_ddd12" localSheetId="0">#REF!</definedName>
    <definedName name="_ddd12" localSheetId="2">#REF!</definedName>
    <definedName name="_ddd12" localSheetId="4">#REF!</definedName>
    <definedName name="_ddd12" localSheetId="5">#REF!</definedName>
    <definedName name="_ddd12">#REF!</definedName>
    <definedName name="_ddd15" localSheetId="0">#REF!</definedName>
    <definedName name="_ddd15" localSheetId="2">#REF!</definedName>
    <definedName name="_ddd15" localSheetId="4">#REF!</definedName>
    <definedName name="_ddd15" localSheetId="5">#REF!</definedName>
    <definedName name="_ddd15">#REF!</definedName>
    <definedName name="_ddd2" localSheetId="0">#REF!</definedName>
    <definedName name="_ddd2" localSheetId="2">#REF!</definedName>
    <definedName name="_ddd2" localSheetId="4">#REF!</definedName>
    <definedName name="_ddd2" localSheetId="5">#REF!</definedName>
    <definedName name="_ddd2">#REF!</definedName>
    <definedName name="_ddd22" localSheetId="0">#REF!</definedName>
    <definedName name="_ddd22" localSheetId="2">#REF!</definedName>
    <definedName name="_ddd22" localSheetId="4">#REF!</definedName>
    <definedName name="_ddd22" localSheetId="5">#REF!</definedName>
    <definedName name="_ddd22">#REF!</definedName>
    <definedName name="_ddd23" localSheetId="0">#REF!</definedName>
    <definedName name="_ddd23" localSheetId="2">#REF!</definedName>
    <definedName name="_ddd23" localSheetId="4">#REF!</definedName>
    <definedName name="_ddd23" localSheetId="5">#REF!</definedName>
    <definedName name="_ddd23">#REF!</definedName>
    <definedName name="_ddd25" localSheetId="0">#REF!</definedName>
    <definedName name="_ddd25" localSheetId="2">#REF!</definedName>
    <definedName name="_ddd25" localSheetId="4">#REF!</definedName>
    <definedName name="_ddd25" localSheetId="5">#REF!</definedName>
    <definedName name="_ddd25">#REF!</definedName>
    <definedName name="_ddd3" localSheetId="0">#REF!</definedName>
    <definedName name="_ddd3" localSheetId="2">#REF!</definedName>
    <definedName name="_ddd3" localSheetId="4">#REF!</definedName>
    <definedName name="_ddd3" localSheetId="5">#REF!</definedName>
    <definedName name="_ddd3">#REF!</definedName>
    <definedName name="_ddd30" localSheetId="0">#REF!</definedName>
    <definedName name="_ddd30" localSheetId="2">#REF!</definedName>
    <definedName name="_ddd30" localSheetId="4">#REF!</definedName>
    <definedName name="_ddd30" localSheetId="5">#REF!</definedName>
    <definedName name="_ddd30">#REF!</definedName>
    <definedName name="_ddd4">[5]Sheet2!$A$823:$A$826</definedName>
    <definedName name="_ddd5" localSheetId="0">#REF!</definedName>
    <definedName name="_ddd5" localSheetId="2">#REF!</definedName>
    <definedName name="_ddd5" localSheetId="4">#REF!</definedName>
    <definedName name="_ddd5" localSheetId="5">#REF!</definedName>
    <definedName name="_ddd5">#REF!</definedName>
    <definedName name="_ddd55" localSheetId="0">#REF!</definedName>
    <definedName name="_ddd55" localSheetId="2">#REF!</definedName>
    <definedName name="_ddd55" localSheetId="4">#REF!</definedName>
    <definedName name="_ddd55" localSheetId="5">#REF!</definedName>
    <definedName name="_ddd55">#REF!</definedName>
    <definedName name="_ddd6" localSheetId="0">#REF!</definedName>
    <definedName name="_ddd6" localSheetId="2">#REF!</definedName>
    <definedName name="_ddd6" localSheetId="4">#REF!</definedName>
    <definedName name="_ddd6" localSheetId="5">#REF!</definedName>
    <definedName name="_ddd6">#REF!</definedName>
    <definedName name="_ddd7">[5]Sheet2!$A$839:$A$864</definedName>
    <definedName name="_ddd8" localSheetId="0">#REF!</definedName>
    <definedName name="_ddd8" localSheetId="2">#REF!</definedName>
    <definedName name="_ddd8" localSheetId="4">#REF!</definedName>
    <definedName name="_ddd8" localSheetId="5">#REF!</definedName>
    <definedName name="_ddd8">#REF!</definedName>
    <definedName name="_ddd9" localSheetId="0">#REF!</definedName>
    <definedName name="_ddd9" localSheetId="2">#REF!</definedName>
    <definedName name="_ddd9" localSheetId="4">#REF!</definedName>
    <definedName name="_ddd9" localSheetId="5">#REF!</definedName>
    <definedName name="_ddd9">#REF!</definedName>
    <definedName name="_dddd" localSheetId="0">#REF!</definedName>
    <definedName name="_dddd" localSheetId="2">#REF!</definedName>
    <definedName name="_dddd" localSheetId="4">#REF!</definedName>
    <definedName name="_dddd" localSheetId="5">#REF!</definedName>
    <definedName name="_dddd">#REF!</definedName>
    <definedName name="_dddd10" localSheetId="0">#REF!</definedName>
    <definedName name="_dddd10" localSheetId="2">#REF!</definedName>
    <definedName name="_dddd10" localSheetId="4">#REF!</definedName>
    <definedName name="_dddd10" localSheetId="5">#REF!</definedName>
    <definedName name="_dddd10">#REF!</definedName>
    <definedName name="_dep11" localSheetId="0">#REF!</definedName>
    <definedName name="_dep11" localSheetId="2">#REF!</definedName>
    <definedName name="_dep11" localSheetId="4">#REF!</definedName>
    <definedName name="_dep11" localSheetId="5">#REF!</definedName>
    <definedName name="_dep11">#REF!</definedName>
    <definedName name="_end001" localSheetId="0">#REF!</definedName>
    <definedName name="_end001" localSheetId="2">#REF!</definedName>
    <definedName name="_end001">#REF!</definedName>
    <definedName name="_end01" localSheetId="0">[3]ปชส!#REF!</definedName>
    <definedName name="_end01" localSheetId="2">[3]ปชส!#REF!</definedName>
    <definedName name="_end01" localSheetId="4">[3]ปชส!#REF!</definedName>
    <definedName name="_end01" localSheetId="5">[3]ปชส!#REF!</definedName>
    <definedName name="_end01">[3]ปชส!#REF!</definedName>
    <definedName name="_Fill" hidden="1">#REF!</definedName>
    <definedName name="_xlnm._FilterDatabase" localSheetId="0" hidden="1">'เกณฑ์ปี 64 (ภูมิภาค)'!$A$4:$C$88</definedName>
    <definedName name="_xlnm._FilterDatabase" localSheetId="1" hidden="1">'ค่าตอบแทน ก.จังหวัด 64 (2)'!$A$5:$Q$93</definedName>
    <definedName name="_hua1">#REF!</definedName>
    <definedName name="_hua2">#REF!</definedName>
    <definedName name="_hua3">#REF!</definedName>
    <definedName name="_hua4">#REF!</definedName>
    <definedName name="_Key1" hidden="1">'[6]220'!#REF!</definedName>
    <definedName name="_Key2" hidden="1">#REF!</definedName>
    <definedName name="_loa1">#REF!</definedName>
    <definedName name="_loa2">#REF!</definedName>
    <definedName name="_loa3">#REF!</definedName>
    <definedName name="_loa4">#REF!</definedName>
    <definedName name="_Order1" hidden="1">255</definedName>
    <definedName name="_Order2" hidden="1">255</definedName>
    <definedName name="_R">#REF!</definedName>
    <definedName name="_Sort" hidden="1">'[6]220'!#REF!</definedName>
    <definedName name="_ss" localSheetId="0">#REF!</definedName>
    <definedName name="_ss" localSheetId="2">#REF!</definedName>
    <definedName name="_ss" localSheetId="4">#REF!</definedName>
    <definedName name="_ss" localSheetId="5">#REF!</definedName>
    <definedName name="_ss">#REF!</definedName>
    <definedName name="_ssss" localSheetId="0">#REF!</definedName>
    <definedName name="_ssss" localSheetId="2">#REF!</definedName>
    <definedName name="_ssss" localSheetId="4">#REF!</definedName>
    <definedName name="_ssss" localSheetId="5">#REF!</definedName>
    <definedName name="_ssss">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8">#REF!</definedName>
    <definedName name="A">#N/A</definedName>
    <definedName name="AAA" localSheetId="0">#REF!</definedName>
    <definedName name="AAA" localSheetId="2">#REF!</definedName>
    <definedName name="AAA" localSheetId="4">#REF!</definedName>
    <definedName name="AAA" localSheetId="5">#REF!</definedName>
    <definedName name="AAA">#REF!</definedName>
    <definedName name="AAA0" localSheetId="0">[3]ปชส!#REF!</definedName>
    <definedName name="AAA0" localSheetId="2">[3]ปชส!#REF!</definedName>
    <definedName name="AAA0" localSheetId="4">[3]ปชส!#REF!</definedName>
    <definedName name="AAA0" localSheetId="5">[3]ปชส!#REF!</definedName>
    <definedName name="AAA0">[3]ปชส!#REF!</definedName>
    <definedName name="AAA00" localSheetId="0">#REF!</definedName>
    <definedName name="AAA00" localSheetId="2">#REF!</definedName>
    <definedName name="AAA00">#REF!</definedName>
    <definedName name="AAA000" localSheetId="0">#REF!</definedName>
    <definedName name="AAA000" localSheetId="2">#REF!</definedName>
    <definedName name="AAA000">#REF!</definedName>
    <definedName name="ad" localSheetId="0">#REF!</definedName>
    <definedName name="ad" localSheetId="2">#REF!</definedName>
    <definedName name="ad" localSheetId="4">#REF!</definedName>
    <definedName name="ad" localSheetId="5">#REF!</definedName>
    <definedName name="ad">#REF!</definedName>
    <definedName name="Amt">"Text Box 56"</definedName>
    <definedName name="B">#N/A</definedName>
    <definedName name="B.">#REF!</definedName>
    <definedName name="BA">#REF!</definedName>
    <definedName name="BI">#REF!</definedName>
    <definedName name="BS">#REF!</definedName>
    <definedName name="BUid_a">#REF!</definedName>
    <definedName name="C_">#REF!</definedName>
    <definedName name="_xlnm.Criteria">#REF!</definedName>
    <definedName name="Criteria_MI">#REF!</definedName>
    <definedName name="CS">#REF!</definedName>
    <definedName name="d" localSheetId="0">#REF!</definedName>
    <definedName name="d" localSheetId="2">#REF!</definedName>
    <definedName name="d" localSheetId="4">#REF!</definedName>
    <definedName name="d" localSheetId="5">#REF!</definedName>
    <definedName name="d">#REF!</definedName>
    <definedName name="data">#REF!</definedName>
    <definedName name="dddddd" localSheetId="2">#REF!</definedName>
    <definedName name="dddddd">#REF!</definedName>
    <definedName name="dep" localSheetId="0">#REF!</definedName>
    <definedName name="dep" localSheetId="2">#REF!</definedName>
    <definedName name="dep" localSheetId="4">#REF!</definedName>
    <definedName name="dep" localSheetId="5">#REF!</definedName>
    <definedName name="dep">#REF!</definedName>
    <definedName name="df" localSheetId="0">#REF!</definedName>
    <definedName name="df" localSheetId="2">#REF!</definedName>
    <definedName name="df" localSheetId="4">#REF!</definedName>
    <definedName name="df" localSheetId="5">#REF!</definedName>
    <definedName name="df">#REF!</definedName>
    <definedName name="dflt7" localSheetId="0">[7]Invoice!#REF!</definedName>
    <definedName name="dflt7" localSheetId="2">[7]Invoice!#REF!</definedName>
    <definedName name="dflt7">[7]Invoice!#REF!</definedName>
    <definedName name="drop1" localSheetId="0">#REF!</definedName>
    <definedName name="drop1" localSheetId="2">#REF!</definedName>
    <definedName name="drop1" localSheetId="4">#REF!</definedName>
    <definedName name="drop1" localSheetId="5">#REF!</definedName>
    <definedName name="drop1">#REF!</definedName>
    <definedName name="DS">#REF!</definedName>
    <definedName name="E">#REF!</definedName>
    <definedName name="end" localSheetId="0">#REF!</definedName>
    <definedName name="end" localSheetId="2">#REF!</definedName>
    <definedName name="end" localSheetId="4">#REF!</definedName>
    <definedName name="end" localSheetId="5">#REF!</definedName>
    <definedName name="end">#REF!</definedName>
    <definedName name="end_h" localSheetId="0">#REF!</definedName>
    <definedName name="end_h" localSheetId="2">#REF!</definedName>
    <definedName name="end_h" localSheetId="4">#REF!</definedName>
    <definedName name="end_h" localSheetId="5">#REF!</definedName>
    <definedName name="end_h">#REF!</definedName>
    <definedName name="END000" localSheetId="0">#REF!</definedName>
    <definedName name="END000" localSheetId="2">#REF!</definedName>
    <definedName name="END000">#REF!</definedName>
    <definedName name="F">#REF!</definedName>
    <definedName name="fa">'[8]กสย11.1'!#REF!</definedName>
    <definedName name="G">#REF!</definedName>
    <definedName name="g_" localSheetId="0">#REF!</definedName>
    <definedName name="g_" localSheetId="2">#REF!</definedName>
    <definedName name="g_" localSheetId="4">#REF!</definedName>
    <definedName name="g_" localSheetId="5">#REF!</definedName>
    <definedName name="g_">#REF!</definedName>
    <definedName name="gd" localSheetId="2">#REF!</definedName>
    <definedName name="gd">#REF!</definedName>
    <definedName name="gdsgsagagsdag" localSheetId="2">#REF!</definedName>
    <definedName name="gdsgsagagsdag">#REF!</definedName>
    <definedName name="ggg">#REF!</definedName>
    <definedName name="H">#REF!</definedName>
    <definedName name="ha">#REF!</definedName>
    <definedName name="hc">#REF!</definedName>
    <definedName name="HH">#REF!</definedName>
    <definedName name="HI">#REF!</definedName>
    <definedName name="HII">#REF!</definedName>
    <definedName name="HIII">#REF!</definedName>
    <definedName name="iiiiii" localSheetId="2">#REF!</definedName>
    <definedName name="iiiiii">#REF!</definedName>
    <definedName name="L">#REF!</definedName>
    <definedName name="LA">#REF!</definedName>
    <definedName name="lak" localSheetId="2">[9]แบบก.12!#REF!</definedName>
    <definedName name="lak">[9]แบบก.12!#REF!</definedName>
    <definedName name="LB">#REF!</definedName>
    <definedName name="LC">#REF!</definedName>
    <definedName name="LF">#REF!</definedName>
    <definedName name="LI">#REF!</definedName>
    <definedName name="LII">#REF!</definedName>
    <definedName name="LIII">#REF!</definedName>
    <definedName name="LIV">#REF!</definedName>
    <definedName name="LRF">'[10]ทำนบดิน 4'!#REF!</definedName>
    <definedName name="LV">#REF!</definedName>
    <definedName name="LVI">#REF!</definedName>
    <definedName name="New">#REF!</definedName>
    <definedName name="o">#REF!</definedName>
    <definedName name="p">'[11]seminar(O)'!#REF!</definedName>
    <definedName name="ping1">#REF!</definedName>
    <definedName name="ping2">#REF!</definedName>
    <definedName name="ping3">#REF!</definedName>
    <definedName name="ping4">#REF!</definedName>
    <definedName name="pop">#REF!</definedName>
    <definedName name="_xlnm.Print_Area" localSheetId="0">'เกณฑ์ปี 64 (ภูมิภาค)'!$A$1:$G$93</definedName>
    <definedName name="_xlnm.Print_Area" localSheetId="1">'ค่าตอบแทน ก.จังหวัด 64 (2)'!$A$1:$S$83</definedName>
    <definedName name="_xlnm.Print_Area">#REF!</definedName>
    <definedName name="PRINT_AREA_MI">#REF!</definedName>
    <definedName name="_xlnm.Print_Titles" localSheetId="0">'เกณฑ์ปี 64 (ภูมิภาค)'!$3:$3</definedName>
    <definedName name="_xlnm.Print_Titles" localSheetId="1">'ค่าตอบแทน ก.จังหวัด 64 (2)'!$3:$5</definedName>
    <definedName name="_xlnm.Print_Titles">#REF!</definedName>
    <definedName name="Print_Titles_MI">#REF!</definedName>
    <definedName name="printing">#REF!</definedName>
    <definedName name="Q_01Government_ครอง">#REF!</definedName>
    <definedName name="Q_02Government_ว่าง">#REF!</definedName>
    <definedName name="Q_06TotalGovern">#REF!</definedName>
    <definedName name="Q_07TotalGovern_ครอง">#REF!</definedName>
    <definedName name="R_">#REF!</definedName>
    <definedName name="_xlnm.Recorder">#REF!</definedName>
    <definedName name="S1_">#REF!</definedName>
    <definedName name="seaw1">#REF!</definedName>
    <definedName name="seaw2">#REF!</definedName>
    <definedName name="seaw3">#REF!</definedName>
    <definedName name="seaw4">#REF!</definedName>
    <definedName name="SI">#REF!</definedName>
    <definedName name="SII">#REF!</definedName>
    <definedName name="spn">[4]Sheet2!$A$767:$A$813</definedName>
    <definedName name="stopvalve">#REF!</definedName>
    <definedName name="t">#REF!</definedName>
    <definedName name="T01_">#REF!</definedName>
    <definedName name="tbu">#REF!</definedName>
    <definedName name="tdig">#REF!</definedName>
    <definedName name="tdong">#REF!</definedName>
    <definedName name="test">#REF!</definedName>
    <definedName name="TH">#REF!</definedName>
    <definedName name="thuay">#REF!</definedName>
    <definedName name="TI">#REF!</definedName>
    <definedName name="TII">#REF!</definedName>
    <definedName name="tiii">#REF!</definedName>
    <definedName name="tloa">#REF!</definedName>
    <definedName name="tma">#REF!</definedName>
    <definedName name="tping">#REF!</definedName>
    <definedName name="tpipe">#REF!</definedName>
    <definedName name="troad">#REF!</definedName>
    <definedName name="tsaew">#REF!</definedName>
    <definedName name="tsin">#REF!</definedName>
    <definedName name="tsmall">#REF!</definedName>
    <definedName name="ttung">#REF!</definedName>
    <definedName name="tung1">#REF!</definedName>
    <definedName name="tung2">#REF!</definedName>
    <definedName name="tung3">#REF!</definedName>
    <definedName name="tung4">#REF!</definedName>
    <definedName name="TV">#REF!</definedName>
    <definedName name="twang">#REF!</definedName>
    <definedName name="twodisk">#REF!</definedName>
    <definedName name="vdep">[4]Sheet2!$A$500:$A$504</definedName>
    <definedName name="view" localSheetId="0">#REF!</definedName>
    <definedName name="view" localSheetId="2">#REF!</definedName>
    <definedName name="view" localSheetId="4">#REF!</definedName>
    <definedName name="view" localSheetId="5">#REF!</definedName>
    <definedName name="view">#REF!</definedName>
    <definedName name="view2" localSheetId="0">#REF!</definedName>
    <definedName name="view2" localSheetId="2">#REF!</definedName>
    <definedName name="view2" localSheetId="4">#REF!</definedName>
    <definedName name="view2" localSheetId="5">#REF!</definedName>
    <definedName name="view2">#REF!</definedName>
    <definedName name="vsprj" localSheetId="0">#REF!</definedName>
    <definedName name="vsprj" localSheetId="2">#REF!</definedName>
    <definedName name="vsprj" localSheetId="4">#REF!</definedName>
    <definedName name="vsprj" localSheetId="5">#REF!</definedName>
    <definedName name="vsprj">#REF!</definedName>
    <definedName name="vsprj0" localSheetId="0">#REF!</definedName>
    <definedName name="vsprj0" localSheetId="2">#REF!</definedName>
    <definedName name="vsprj0">#REF!</definedName>
    <definedName name="vsprj00" localSheetId="0">#REF!</definedName>
    <definedName name="vsprj00" localSheetId="2">#REF!</definedName>
    <definedName name="vsprj00">#REF!</definedName>
    <definedName name="vsprj000" localSheetId="0">#REF!</definedName>
    <definedName name="vsprj000" localSheetId="2">#REF!</definedName>
    <definedName name="vsprj000">#REF!</definedName>
    <definedName name="W">#REF!</definedName>
    <definedName name="X">#REF!</definedName>
    <definedName name="XIII">#REF!</definedName>
    <definedName name="Z">#REF!</definedName>
    <definedName name="เ" localSheetId="2">#REF!</definedName>
    <definedName name="เ">#REF!</definedName>
    <definedName name="ก">#REF!</definedName>
    <definedName name="กกก" localSheetId="2">#REF!</definedName>
    <definedName name="กกก">#REF!</definedName>
    <definedName name="กกกกก" localSheetId="2">[7]Invoice!#REF!</definedName>
    <definedName name="กกกกก">[7]Invoice!#REF!</definedName>
    <definedName name="กกกกกก" localSheetId="2">#REF!</definedName>
    <definedName name="กกกกกก">#REF!</definedName>
    <definedName name="กิจกรรม" localSheetId="2">#REF!</definedName>
    <definedName name="กิจกรรม">#REF!</definedName>
    <definedName name="กิจกรรมที่" localSheetId="2">#REF!</definedName>
    <definedName name="กิจกรรมที่">#REF!</definedName>
    <definedName name="ข">#REF!</definedName>
    <definedName name="ค">#REF!</definedName>
    <definedName name="ค้างปมก.ปรับปรุงระบบ">#REF!</definedName>
    <definedName name="ค้างปมก.ปรับปรุงฯสชป.1">#REF!</definedName>
    <definedName name="ค้างปมก.ปรับปรุงฯสชป.10">#REF!</definedName>
    <definedName name="ค้างปมก.ปรับปรุงฯสชป.11">#REF!</definedName>
    <definedName name="ค้างปมก.ปรับปรุงฯสชป.12">#REF!</definedName>
    <definedName name="ค้างปมก.ปรับปรุงฯสชป.2">#REF!</definedName>
    <definedName name="ค้างปมก.ปรับปรุงฯสชป.3">#REF!</definedName>
    <definedName name="ค้างปมก.ปรับปรุงฯสชป.4">#REF!</definedName>
    <definedName name="ค้างปมก.ปรับปรุงฯสชป.5">#REF!</definedName>
    <definedName name="ค้างปมก.ปรับปรุงฯสชป.6">#REF!</definedName>
    <definedName name="ค้างปมก.ปรับปรุงฯสชป.7">#REF!</definedName>
    <definedName name="ค้างปมก.ปรับปรุงฯสชป.8">#REF!</definedName>
    <definedName name="ค้างปมก.ปรับปรุงฯสชป.9">#REF!</definedName>
    <definedName name="ค่าตรวจติดตาม" localSheetId="0">#REF!</definedName>
    <definedName name="ค่าตรวจติดตาม" localSheetId="2">#REF!</definedName>
    <definedName name="ค่าตรวจติดตาม">#REF!</definedName>
    <definedName name="ง">#REF!</definedName>
    <definedName name="งบรายจ่ายอื่น" localSheetId="2">#REF!</definedName>
    <definedName name="งบรายจ่ายอื่น">#REF!</definedName>
    <definedName name="งบรายจ่ายอื่น1" localSheetId="2">#REF!</definedName>
    <definedName name="งบรายจ่ายอื่น1">#REF!</definedName>
    <definedName name="งปม.รวมปรับปรุงระบบ">#REF!</definedName>
    <definedName name="งวดปรับปรุงระบบ">#REF!</definedName>
    <definedName name="งวดปรับปรุงฯสชป.1">#REF!</definedName>
    <definedName name="งวดปรับปรุงฯสชป.10">#REF!</definedName>
    <definedName name="งวดปรับปรุงฯสชป.11">#REF!</definedName>
    <definedName name="งวดปรับปรุงฯสชป.12">#REF!</definedName>
    <definedName name="งวดปรับปรุงฯสชป.2">#REF!</definedName>
    <definedName name="งวดปรับปรุงฯสชป.3">#REF!</definedName>
    <definedName name="งวดปรับปรุงฯสชป.4">#REF!</definedName>
    <definedName name="งวดปรับปรุงฯสชป.5">#REF!</definedName>
    <definedName name="งวดปรับปรุงฯสชป.6">#REF!</definedName>
    <definedName name="งวดปรับปรุงฯสชป.7">#REF!</definedName>
    <definedName name="งวดปรับปรุงฯสชป.8">#REF!</definedName>
    <definedName name="งวดปรับปรุงฯสชป.9">#REF!</definedName>
    <definedName name="งานปรับปรุงฝายวังตะเข้">#REF!</definedName>
    <definedName name="เงินอุดหนุน" localSheetId="2">#REF!</definedName>
    <definedName name="เงินอุดหนุน">#REF!</definedName>
    <definedName name="จ">#REF!</definedName>
    <definedName name="จังหวัด">#REF!</definedName>
    <definedName name="จัดสรรต้นปี">#REF!</definedName>
    <definedName name="จัดสรรต้นปีสชป.1">#REF!</definedName>
    <definedName name="จัดสรรต้นปีสชป.10">#REF!</definedName>
    <definedName name="จัดสรรต้นปีสชป.11">#REF!</definedName>
    <definedName name="จัดสรรต้นปีสชป.12">#REF!</definedName>
    <definedName name="จัดสรรต้นปีสชป.2">#REF!</definedName>
    <definedName name="จัดสรรต้นปีสชป.3">#REF!</definedName>
    <definedName name="จัดสรรต้นปีสชป.4">#REF!</definedName>
    <definedName name="จัดสรรต้นปีสชป.5">#REF!</definedName>
    <definedName name="จัดสรรต้นปีสชป.6">#REF!</definedName>
    <definedName name="จัดสรรต้นปีสชป.7">#REF!</definedName>
    <definedName name="จัดสรรต้นปีสชป.8">#REF!</definedName>
    <definedName name="จัดสรรต้นปีสชป.9">#REF!</definedName>
    <definedName name="ฉ">#REF!</definedName>
    <definedName name="ช">#REF!</definedName>
    <definedName name="ช่องระบายทราย">#REF!</definedName>
    <definedName name="ชื่อ_สกุล">#REF!</definedName>
    <definedName name="ชุดปรับปรุง" localSheetId="2">#REF!</definedName>
    <definedName name="ชุดปรับปรุง">#REF!</definedName>
    <definedName name="ฌ">#REF!</definedName>
    <definedName name="ญ">#REF!</definedName>
    <definedName name="ด" localSheetId="2">#REF!</definedName>
    <definedName name="ด">#REF!</definedName>
    <definedName name="ดดด" localSheetId="2">#REF!</definedName>
    <definedName name="ดดด">#REF!</definedName>
    <definedName name="ต">#REF!</definedName>
    <definedName name="ตัวย่อ">#REF!</definedName>
    <definedName name="ถ">#REF!</definedName>
    <definedName name="ที่ตั้ง_จังหวัด">#REF!</definedName>
    <definedName name="ที่ตั้ง_ตำบล">#REF!</definedName>
    <definedName name="ที่ตั้ง_อำเภอ">#REF!</definedName>
    <definedName name="โทรบ้านพัก">#REF!</definedName>
    <definedName name="โทรมือถือ">#REF!</definedName>
    <definedName name="โทรสายตรง">#REF!</definedName>
    <definedName name="โทรสายใน">#REF!</definedName>
    <definedName name="โทรสาร">#REF!</definedName>
    <definedName name="น" localSheetId="2">#REF!</definedName>
    <definedName name="น">#REF!</definedName>
    <definedName name="บ">#REF!</definedName>
    <definedName name="บก">#REF!</definedName>
    <definedName name="บส">#REF!</definedName>
    <definedName name="เบิกจ่าย">#REF!</definedName>
    <definedName name="แบบก10ฝึกอบรม" localSheetId="2">[7]Invoice!#REF!</definedName>
    <definedName name="แบบก10ฝึกอบรม">[7]Invoice!#REF!</definedName>
    <definedName name="ปก">'[12]หน้า ปมก'!$K$848</definedName>
    <definedName name="ปมก.ปรับปรุงระบบ">#REF!</definedName>
    <definedName name="ปมก.ปรับปรุงฯสชป.1">#REF!</definedName>
    <definedName name="ปมก.ปรับปรุงฯสชป.10">#REF!</definedName>
    <definedName name="ปมก.ปรับปรุงฯสชป.11">#REF!</definedName>
    <definedName name="ปมก.ปรับปรุงฯสชป.12">#REF!</definedName>
    <definedName name="ปมก.ปรับปรุงฯสชป.2">#REF!</definedName>
    <definedName name="ปมก.ปรับปรุงฯสชป.3">#REF!</definedName>
    <definedName name="ปมก.ปรับปรุงฯสชป.4">#REF!</definedName>
    <definedName name="ปมก.ปรับปรุงฯสชป.5">#REF!</definedName>
    <definedName name="ปมก.ปรับปรุงฯสชป.6">#REF!</definedName>
    <definedName name="ปมก.ปรับปรุงฯสชป.7">#REF!</definedName>
    <definedName name="ปมก.ปรับปรุงฯสชป.8">#REF!</definedName>
    <definedName name="ปมก.ปรับปรุงฯสชป.9">#REF!</definedName>
    <definedName name="ประชาสัมพันธ์">#REF!</definedName>
    <definedName name="ผลผลิตสุขภาพสัตว์" localSheetId="2">#REF!</definedName>
    <definedName name="ผลผลิตสุขภาพสัตว์">#REF!</definedName>
    <definedName name="แผน">#REF!</definedName>
    <definedName name="แผนงานจัดการศึกษาระดับอุดมศึกษา">[13]ศูนย์สัตวศาสตร์ฯ!#REF!</definedName>
    <definedName name="แผนปรับปรุงระบบ">#REF!</definedName>
    <definedName name="แผนปรับปรุงฯสชป.1">#REF!</definedName>
    <definedName name="แผนปรับปรุงฯสชป.10">#REF!</definedName>
    <definedName name="แผนปรับปรุงฯสชป.11">#REF!</definedName>
    <definedName name="แผนปรับปรุงฯสชป.12">#REF!</definedName>
    <definedName name="แผนปรับปรุงฯสชป.2">#REF!</definedName>
    <definedName name="แผนปรับปรุงฯสชป.3">#REF!</definedName>
    <definedName name="แผนปรับปรุงฯสชป.4">#REF!</definedName>
    <definedName name="แผนปรับปรุงฯสชป.5">#REF!</definedName>
    <definedName name="แผนปรับปรุงฯสชป.6">#REF!</definedName>
    <definedName name="แผนปรับปรุงฯสชป.7">#REF!</definedName>
    <definedName name="แผนปรับปรุงฯสชป.8">#REF!</definedName>
    <definedName name="แผนปรับปรุงฯสชป.9">#REF!</definedName>
    <definedName name="ฝายเด่นทัพทัน">#REF!</definedName>
    <definedName name="ฝายธารสดึง2">#REF!</definedName>
    <definedName name="ฝายบ้านหนองจิกยาว">#REF!</definedName>
    <definedName name="ฝายบ้านใหม่">#REF!</definedName>
    <definedName name="ฝายหนองกระดาน">#REF!</definedName>
    <definedName name="ฝายหนองกาหลง">#REF!</definedName>
    <definedName name="ฝายห้วยบง3">#REF!</definedName>
    <definedName name="ฝายห้วยอีจ่างพร้อมขุดลอก">#REF!</definedName>
    <definedName name="ฝายหูช้าง">#REF!</definedName>
    <definedName name="พ34">#REF!</definedName>
    <definedName name="พกะ" localSheetId="2">#REF!</definedName>
    <definedName name="พกะ">#REF!</definedName>
    <definedName name="พพพพ">#REF!</definedName>
    <definedName name="พะ" localSheetId="0">#REF!</definedName>
    <definedName name="พะ" localSheetId="2">#REF!</definedName>
    <definedName name="พะ" localSheetId="4">#REF!</definedName>
    <definedName name="พะ" localSheetId="5">#REF!</definedName>
    <definedName name="พะ">#REF!</definedName>
    <definedName name="พื้นตอม่อ">#REF!</definedName>
    <definedName name="พื้นสะพาน">#REF!</definedName>
    <definedName name="ย" localSheetId="2">#REF!</definedName>
    <definedName name="ย">#REF!</definedName>
    <definedName name="ย1">#REF!</definedName>
    <definedName name="ย10">#REF!</definedName>
    <definedName name="ย11">#REF!</definedName>
    <definedName name="ย12">#REF!</definedName>
    <definedName name="ย13">#REF!</definedName>
    <definedName name="ย14">#REF!</definedName>
    <definedName name="ย15">#REF!</definedName>
    <definedName name="ย16">#REF!</definedName>
    <definedName name="ย17">#REF!</definedName>
    <definedName name="ย18">#REF!</definedName>
    <definedName name="ย19">#REF!</definedName>
    <definedName name="ย2">#REF!</definedName>
    <definedName name="ย20">#REF!</definedName>
    <definedName name="ย21">#REF!</definedName>
    <definedName name="ย22">#REF!</definedName>
    <definedName name="ย23">#REF!</definedName>
    <definedName name="ย24">#REF!</definedName>
    <definedName name="ย3">#REF!</definedName>
    <definedName name="ย4">#REF!</definedName>
    <definedName name="ย5">#REF!</definedName>
    <definedName name="ย6">#REF!</definedName>
    <definedName name="ย7">#REF!</definedName>
    <definedName name="ย8">#REF!</definedName>
    <definedName name="ย9">#REF!</definedName>
    <definedName name="ยกเลิกสชป.1">#REF!</definedName>
    <definedName name="ยกเลิกสชป.10">#REF!</definedName>
    <definedName name="ยกเลิกสชป.11">#REF!</definedName>
    <definedName name="ยกเลิกสชป.12">#REF!</definedName>
    <definedName name="ยกเลิกสชป.2">#REF!</definedName>
    <definedName name="ยกเลิกสชป.3">#REF!</definedName>
    <definedName name="ยกเลิกสชป.4">#REF!</definedName>
    <definedName name="ยกเลิกสชป.5">#REF!</definedName>
    <definedName name="ยกเลิกสชป.6">#REF!</definedName>
    <definedName name="ยกเลิกสชป.7">#REF!</definedName>
    <definedName name="ยกเลิกสชป.8">#REF!</definedName>
    <definedName name="ยกเลิกสชป.9">#REF!</definedName>
    <definedName name="ร">#REF!</definedName>
    <definedName name="รต.ด้านหน้า">#REF!</definedName>
    <definedName name="รต.ตัวฝาย">#REF!</definedName>
    <definedName name="รต.ท้ายฝาย">#REF!</definedName>
    <definedName name="รต.พื้นด้านหน้า">#REF!</definedName>
    <definedName name="รตท">#REF!</definedName>
    <definedName name="รตน">#REF!</definedName>
    <definedName name="รตฝ">#REF!</definedName>
    <definedName name="รตพ">#REF!</definedName>
    <definedName name="รวม">#REF!</definedName>
    <definedName name="รวมดำเนินการเอง">#REF!</definedName>
    <definedName name="รหัส">#REF!</definedName>
    <definedName name="รหัสจังหวัด">#REF!</definedName>
    <definedName name="รองวดปรับปรุงระบบ">#REF!</definedName>
    <definedName name="รองวดปรับปรุงฯสชป.1">#REF!</definedName>
    <definedName name="รองวดปรับปรุงฯสชป.10">#REF!</definedName>
    <definedName name="รองวดปรับปรุงฯสชป.11">#REF!</definedName>
    <definedName name="รองวดปรับปรุงฯสชป.12">#REF!</definedName>
    <definedName name="รองวดปรับปรุงฯสชป.2">#REF!</definedName>
    <definedName name="รองวดปรับปรุงฯสชป.3">#REF!</definedName>
    <definedName name="รองวดปรับปรุงฯสชป.4">#REF!</definedName>
    <definedName name="รองวดปรับปรุงฯสชป.5">#REF!</definedName>
    <definedName name="รองวดปรับปรุงฯสชป.6">#REF!</definedName>
    <definedName name="รองวดปรับปรุงฯสชป.7">#REF!</definedName>
    <definedName name="รองวดปรับปรุงฯสชป.8">#REF!</definedName>
    <definedName name="รองวดปรับปรุงฯสชป.9">#REF!</definedName>
    <definedName name="รายละเอียดงาน">#REF!</definedName>
    <definedName name="รูปตัดที่1">#REF!</definedName>
    <definedName name="รูปตัดที่2">#REF!</definedName>
    <definedName name="รูปตัดที่3">#REF!</definedName>
    <definedName name="รูปที่1">#REF!</definedName>
    <definedName name="รูปที่2">#REF!</definedName>
    <definedName name="ลงทุน" localSheetId="0">#REF!</definedName>
    <definedName name="ลงทุน" localSheetId="2">#REF!</definedName>
    <definedName name="ลงทุน" localSheetId="4">#REF!</definedName>
    <definedName name="ลงทุน" localSheetId="5">#REF!</definedName>
    <definedName name="ลงทุน">#REF!</definedName>
    <definedName name="เลขประมาณการ">#REF!</definedName>
    <definedName name="ศก">#REF!</definedName>
    <definedName name="ส">#REF!</definedName>
    <definedName name="สงป.ส่งให้" localSheetId="2">[7]Invoice!#REF!</definedName>
    <definedName name="สงป.ส่งให้">[7]Invoice!#REF!</definedName>
    <definedName name="สตส" localSheetId="2">[7]Invoice!#REF!</definedName>
    <definedName name="สตส">[7]Invoice!#REF!</definedName>
    <definedName name="สาส">#REF!</definedName>
    <definedName name="เสา">#REF!</definedName>
    <definedName name="หน่วยงาน">#REF!</definedName>
    <definedName name="หลังสะพาน">#REF!</definedName>
    <definedName name="อยู่ในเขตสชป.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9" i="6" l="1"/>
  <c r="H29" i="6"/>
  <c r="G29" i="6"/>
  <c r="S21" i="6"/>
  <c r="S20" i="6" s="1"/>
  <c r="S29" i="6" s="1"/>
  <c r="R21" i="6"/>
  <c r="Q21" i="6"/>
  <c r="Q20" i="6" s="1"/>
  <c r="Q29" i="6" s="1"/>
  <c r="P21" i="6"/>
  <c r="O21" i="6"/>
  <c r="O20" i="6" s="1"/>
  <c r="O29" i="6" s="1"/>
  <c r="N21" i="6"/>
  <c r="N20" i="6" s="1"/>
  <c r="N29" i="6" s="1"/>
  <c r="M21" i="6"/>
  <c r="L21" i="6"/>
  <c r="K21" i="6"/>
  <c r="K20" i="6" s="1"/>
  <c r="K29" i="6" s="1"/>
  <c r="J21" i="6"/>
  <c r="I21" i="6"/>
  <c r="I20" i="6" s="1"/>
  <c r="I29" i="6" s="1"/>
  <c r="H21" i="6"/>
  <c r="G21" i="6"/>
  <c r="G20" i="6" s="1"/>
  <c r="F21" i="6"/>
  <c r="F20" i="6" s="1"/>
  <c r="F29" i="6" s="1"/>
  <c r="E21" i="6"/>
  <c r="R20" i="6"/>
  <c r="R29" i="6" s="1"/>
  <c r="P20" i="6"/>
  <c r="M20" i="6"/>
  <c r="M29" i="6" s="1"/>
  <c r="L20" i="6"/>
  <c r="L29" i="6" s="1"/>
  <c r="J20" i="6"/>
  <c r="J29" i="6" s="1"/>
  <c r="H20" i="6"/>
  <c r="E20" i="6"/>
  <c r="E29" i="6" s="1"/>
  <c r="S13" i="6"/>
  <c r="M13" i="6"/>
  <c r="E13" i="6"/>
  <c r="S7" i="6"/>
  <c r="S6" i="6" s="1"/>
  <c r="R7" i="6"/>
  <c r="Q7" i="6"/>
  <c r="Q6" i="6" s="1"/>
  <c r="Q13" i="6" s="1"/>
  <c r="P7" i="6"/>
  <c r="O7" i="6"/>
  <c r="N7" i="6"/>
  <c r="N6" i="6" s="1"/>
  <c r="N13" i="6" s="1"/>
  <c r="M7" i="6"/>
  <c r="L7" i="6"/>
  <c r="L6" i="6" s="1"/>
  <c r="L13" i="6" s="1"/>
  <c r="K7" i="6"/>
  <c r="K6" i="6" s="1"/>
  <c r="K13" i="6" s="1"/>
  <c r="J7" i="6"/>
  <c r="J6" i="6" s="1"/>
  <c r="J13" i="6" s="1"/>
  <c r="I7" i="6"/>
  <c r="I6" i="6" s="1"/>
  <c r="I13" i="6" s="1"/>
  <c r="H7" i="6"/>
  <c r="G7" i="6"/>
  <c r="F7" i="6"/>
  <c r="F6" i="6" s="1"/>
  <c r="F13" i="6" s="1"/>
  <c r="E7" i="6"/>
  <c r="R6" i="6"/>
  <c r="R13" i="6" s="1"/>
  <c r="P6" i="6"/>
  <c r="P13" i="6" s="1"/>
  <c r="O6" i="6"/>
  <c r="O13" i="6" s="1"/>
  <c r="M6" i="6"/>
  <c r="H6" i="6"/>
  <c r="H13" i="6" s="1"/>
  <c r="G6" i="6"/>
  <c r="G13" i="6" s="1"/>
  <c r="E6" i="6"/>
  <c r="R41" i="5"/>
  <c r="Q41" i="5"/>
  <c r="J41" i="5"/>
  <c r="H41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T7" i="5"/>
  <c r="T41" i="5" s="1"/>
  <c r="S7" i="5"/>
  <c r="S41" i="5" s="1"/>
  <c r="R7" i="5"/>
  <c r="Q7" i="5"/>
  <c r="P7" i="5"/>
  <c r="P41" i="5" s="1"/>
  <c r="O7" i="5"/>
  <c r="O41" i="5" s="1"/>
  <c r="N7" i="5"/>
  <c r="N41" i="5" s="1"/>
  <c r="M7" i="5"/>
  <c r="M41" i="5" s="1"/>
  <c r="L7" i="5"/>
  <c r="L41" i="5" s="1"/>
  <c r="K7" i="5"/>
  <c r="K41" i="5" s="1"/>
  <c r="J7" i="5"/>
  <c r="I7" i="5"/>
  <c r="I41" i="5" s="1"/>
  <c r="H7" i="5"/>
  <c r="G7" i="5"/>
  <c r="G41" i="5" s="1"/>
  <c r="F7" i="5"/>
  <c r="F41" i="5" s="1"/>
  <c r="E7" i="5"/>
  <c r="E41" i="5" s="1"/>
  <c r="AB24" i="4"/>
  <c r="AA24" i="4"/>
  <c r="Z24" i="4"/>
  <c r="Y24" i="4"/>
  <c r="X24" i="4"/>
  <c r="W24" i="4"/>
  <c r="V24" i="4"/>
  <c r="U24" i="4"/>
  <c r="T24" i="4"/>
  <c r="S24" i="4"/>
  <c r="R24" i="4"/>
  <c r="Q24" i="4"/>
  <c r="I24" i="4"/>
  <c r="H24" i="4"/>
  <c r="G24" i="4"/>
  <c r="AC23" i="4"/>
  <c r="J23" i="4"/>
  <c r="AC22" i="4"/>
  <c r="J22" i="4"/>
  <c r="AC21" i="4"/>
  <c r="J21" i="4"/>
  <c r="AC20" i="4"/>
  <c r="J20" i="4"/>
  <c r="AC19" i="4"/>
  <c r="J19" i="4"/>
  <c r="AC18" i="4"/>
  <c r="J18" i="4"/>
  <c r="AC17" i="4"/>
  <c r="J17" i="4"/>
  <c r="AC16" i="4"/>
  <c r="J16" i="4"/>
  <c r="AC15" i="4"/>
  <c r="J15" i="4"/>
  <c r="AC14" i="4"/>
  <c r="J14" i="4"/>
  <c r="AC13" i="4"/>
  <c r="J13" i="4"/>
  <c r="AC12" i="4"/>
  <c r="J12" i="4"/>
  <c r="AC11" i="4"/>
  <c r="J11" i="4"/>
  <c r="AC10" i="4"/>
  <c r="J10" i="4"/>
  <c r="AC9" i="4"/>
  <c r="J9" i="4"/>
  <c r="AC8" i="4"/>
  <c r="J8" i="4"/>
  <c r="AC7" i="4"/>
  <c r="J7" i="4"/>
  <c r="J24" i="4" s="1"/>
  <c r="G88" i="2"/>
  <c r="F88" i="2"/>
  <c r="E88" i="2"/>
  <c r="G87" i="2"/>
  <c r="F87" i="2"/>
  <c r="E87" i="2"/>
  <c r="L86" i="2"/>
  <c r="K86" i="2"/>
  <c r="J86" i="2"/>
  <c r="G86" i="2"/>
  <c r="F86" i="2"/>
  <c r="E86" i="2"/>
  <c r="I82" i="2"/>
  <c r="N81" i="2"/>
  <c r="K81" i="2"/>
  <c r="I81" i="2"/>
  <c r="D81" i="2"/>
  <c r="N80" i="2"/>
  <c r="I80" i="2"/>
  <c r="F80" i="2"/>
  <c r="D80" i="2"/>
  <c r="N79" i="2"/>
  <c r="I79" i="2"/>
  <c r="D79" i="2"/>
  <c r="N78" i="2"/>
  <c r="K78" i="2"/>
  <c r="I78" i="2"/>
  <c r="D78" i="2"/>
  <c r="N77" i="2"/>
  <c r="I77" i="2"/>
  <c r="D77" i="2"/>
  <c r="N76" i="2"/>
  <c r="I76" i="2"/>
  <c r="D76" i="2"/>
  <c r="N75" i="2"/>
  <c r="I75" i="2"/>
  <c r="D75" i="2"/>
  <c r="N74" i="2"/>
  <c r="I74" i="2"/>
  <c r="D74" i="2"/>
  <c r="N73" i="2"/>
  <c r="I73" i="2"/>
  <c r="D73" i="2"/>
  <c r="N72" i="2"/>
  <c r="I72" i="2"/>
  <c r="D72" i="2"/>
  <c r="N71" i="2"/>
  <c r="I71" i="2"/>
  <c r="D71" i="2"/>
  <c r="N70" i="2"/>
  <c r="I70" i="2"/>
  <c r="D70" i="2"/>
  <c r="N69" i="2"/>
  <c r="I69" i="2"/>
  <c r="D69" i="2"/>
  <c r="N68" i="2"/>
  <c r="I68" i="2"/>
  <c r="D68" i="2"/>
  <c r="N67" i="2"/>
  <c r="I67" i="2"/>
  <c r="D67" i="2"/>
  <c r="P66" i="2"/>
  <c r="N66" i="2"/>
  <c r="I66" i="2"/>
  <c r="D66" i="2"/>
  <c r="N65" i="2"/>
  <c r="L65" i="2"/>
  <c r="J65" i="2"/>
  <c r="I65" i="2"/>
  <c r="D65" i="2"/>
  <c r="O64" i="2"/>
  <c r="N64" i="2"/>
  <c r="I64" i="2"/>
  <c r="E64" i="2"/>
  <c r="D64" i="2"/>
  <c r="N63" i="2"/>
  <c r="I63" i="2"/>
  <c r="D63" i="2"/>
  <c r="O62" i="2"/>
  <c r="N62" i="2"/>
  <c r="I62" i="2"/>
  <c r="D62" i="2"/>
  <c r="N61" i="2"/>
  <c r="I61" i="2"/>
  <c r="D61" i="2"/>
  <c r="P60" i="2"/>
  <c r="N60" i="2"/>
  <c r="I60" i="2"/>
  <c r="D60" i="2"/>
  <c r="N59" i="2"/>
  <c r="I59" i="2"/>
  <c r="D59" i="2"/>
  <c r="N58" i="2"/>
  <c r="I58" i="2"/>
  <c r="D58" i="2"/>
  <c r="N57" i="2"/>
  <c r="J57" i="2"/>
  <c r="I57" i="2"/>
  <c r="D57" i="2"/>
  <c r="O56" i="2"/>
  <c r="N56" i="2"/>
  <c r="I56" i="2"/>
  <c r="E56" i="2"/>
  <c r="D56" i="2"/>
  <c r="N55" i="2"/>
  <c r="I55" i="2"/>
  <c r="D55" i="2"/>
  <c r="O54" i="2"/>
  <c r="N54" i="2"/>
  <c r="I54" i="2"/>
  <c r="D54" i="2"/>
  <c r="N53" i="2"/>
  <c r="I53" i="2"/>
  <c r="D53" i="2"/>
  <c r="N52" i="2"/>
  <c r="I52" i="2"/>
  <c r="D52" i="2"/>
  <c r="P51" i="2"/>
  <c r="N51" i="2"/>
  <c r="I51" i="2"/>
  <c r="D51" i="2"/>
  <c r="N50" i="2"/>
  <c r="J50" i="2"/>
  <c r="I50" i="2"/>
  <c r="D50" i="2"/>
  <c r="N49" i="2"/>
  <c r="I49" i="2"/>
  <c r="D49" i="2"/>
  <c r="N48" i="2"/>
  <c r="L48" i="2"/>
  <c r="I48" i="2"/>
  <c r="D48" i="2"/>
  <c r="P47" i="2"/>
  <c r="N47" i="2"/>
  <c r="I47" i="2"/>
  <c r="D47" i="2"/>
  <c r="N46" i="2"/>
  <c r="I46" i="2"/>
  <c r="D46" i="2"/>
  <c r="N45" i="2"/>
  <c r="I45" i="2"/>
  <c r="D45" i="2"/>
  <c r="Q44" i="2"/>
  <c r="N44" i="2"/>
  <c r="I44" i="2"/>
  <c r="D44" i="2"/>
  <c r="N43" i="2"/>
  <c r="L43" i="2"/>
  <c r="I43" i="2"/>
  <c r="D43" i="2"/>
  <c r="N42" i="2"/>
  <c r="I42" i="2"/>
  <c r="D42" i="2"/>
  <c r="N41" i="2"/>
  <c r="I41" i="2"/>
  <c r="D41" i="2"/>
  <c r="N40" i="2"/>
  <c r="J40" i="2"/>
  <c r="I40" i="2"/>
  <c r="F40" i="2"/>
  <c r="D40" i="2"/>
  <c r="N39" i="2"/>
  <c r="I39" i="2"/>
  <c r="D39" i="2"/>
  <c r="Q38" i="2"/>
  <c r="N38" i="2"/>
  <c r="I38" i="2"/>
  <c r="D38" i="2"/>
  <c r="O37" i="2"/>
  <c r="N37" i="2"/>
  <c r="I37" i="2"/>
  <c r="D37" i="2"/>
  <c r="P36" i="2"/>
  <c r="N36" i="2"/>
  <c r="I36" i="2"/>
  <c r="D36" i="2"/>
  <c r="N35" i="2"/>
  <c r="I35" i="2"/>
  <c r="D35" i="2"/>
  <c r="N34" i="2"/>
  <c r="I34" i="2"/>
  <c r="E34" i="2"/>
  <c r="D34" i="2"/>
  <c r="N33" i="2"/>
  <c r="I33" i="2"/>
  <c r="D33" i="2"/>
  <c r="O32" i="2"/>
  <c r="N32" i="2"/>
  <c r="I32" i="2"/>
  <c r="D32" i="2"/>
  <c r="N31" i="2"/>
  <c r="I31" i="2"/>
  <c r="D31" i="2"/>
  <c r="N30" i="2"/>
  <c r="I30" i="2"/>
  <c r="D30" i="2"/>
  <c r="N29" i="2"/>
  <c r="I29" i="2"/>
  <c r="D29" i="2"/>
  <c r="P28" i="2"/>
  <c r="N28" i="2"/>
  <c r="L28" i="2"/>
  <c r="I28" i="2"/>
  <c r="D28" i="2"/>
  <c r="N27" i="2"/>
  <c r="I27" i="2"/>
  <c r="D27" i="2"/>
  <c r="N26" i="2"/>
  <c r="I26" i="2"/>
  <c r="E26" i="2"/>
  <c r="D26" i="2"/>
  <c r="N25" i="2"/>
  <c r="J25" i="2"/>
  <c r="I25" i="2"/>
  <c r="F25" i="2"/>
  <c r="E25" i="2"/>
  <c r="D25" i="2"/>
  <c r="N24" i="2"/>
  <c r="I24" i="2"/>
  <c r="D24" i="2"/>
  <c r="Q23" i="2"/>
  <c r="N23" i="2"/>
  <c r="K23" i="2"/>
  <c r="I23" i="2"/>
  <c r="D23" i="2"/>
  <c r="Q22" i="2"/>
  <c r="O22" i="2"/>
  <c r="N22" i="2"/>
  <c r="I22" i="2"/>
  <c r="D22" i="2"/>
  <c r="N21" i="2"/>
  <c r="I21" i="2"/>
  <c r="E21" i="2"/>
  <c r="D21" i="2"/>
  <c r="N20" i="2"/>
  <c r="I20" i="2"/>
  <c r="D20" i="2"/>
  <c r="P19" i="2"/>
  <c r="N19" i="2"/>
  <c r="I19" i="2"/>
  <c r="D19" i="2"/>
  <c r="N18" i="2"/>
  <c r="I18" i="2"/>
  <c r="D18" i="2"/>
  <c r="N17" i="2"/>
  <c r="J17" i="2"/>
  <c r="I17" i="2"/>
  <c r="F17" i="2"/>
  <c r="E17" i="2"/>
  <c r="D17" i="2"/>
  <c r="N16" i="2"/>
  <c r="I16" i="2"/>
  <c r="D16" i="2"/>
  <c r="Q15" i="2"/>
  <c r="O15" i="2"/>
  <c r="N15" i="2"/>
  <c r="L15" i="2"/>
  <c r="K15" i="2"/>
  <c r="I15" i="2"/>
  <c r="E15" i="2"/>
  <c r="D15" i="2"/>
  <c r="Q14" i="2"/>
  <c r="P14" i="2"/>
  <c r="O14" i="2"/>
  <c r="N14" i="2"/>
  <c r="I14" i="2"/>
  <c r="E14" i="2"/>
  <c r="D14" i="2"/>
  <c r="N13" i="2"/>
  <c r="I13" i="2"/>
  <c r="D13" i="2"/>
  <c r="Q12" i="2"/>
  <c r="P12" i="2"/>
  <c r="N12" i="2"/>
  <c r="K12" i="2"/>
  <c r="J12" i="2"/>
  <c r="I12" i="2"/>
  <c r="D12" i="2"/>
  <c r="Q11" i="2"/>
  <c r="P11" i="2"/>
  <c r="O11" i="2"/>
  <c r="N11" i="2"/>
  <c r="I11" i="2"/>
  <c r="D11" i="2"/>
  <c r="N10" i="2"/>
  <c r="J10" i="2"/>
  <c r="I10" i="2"/>
  <c r="D10" i="2"/>
  <c r="P9" i="2"/>
  <c r="O9" i="2"/>
  <c r="N9" i="2"/>
  <c r="J9" i="2"/>
  <c r="I9" i="2"/>
  <c r="F9" i="2"/>
  <c r="E9" i="2"/>
  <c r="D9" i="2"/>
  <c r="P8" i="2"/>
  <c r="O8" i="2"/>
  <c r="N8" i="2"/>
  <c r="L8" i="2"/>
  <c r="K8" i="2"/>
  <c r="J8" i="2"/>
  <c r="I8" i="2"/>
  <c r="E8" i="2"/>
  <c r="D8" i="2"/>
  <c r="Q7" i="2"/>
  <c r="P7" i="2"/>
  <c r="N7" i="2"/>
  <c r="I7" i="2"/>
  <c r="D7" i="2"/>
  <c r="Q6" i="2"/>
  <c r="P6" i="2"/>
  <c r="O6" i="2"/>
  <c r="N6" i="2"/>
  <c r="I6" i="2"/>
  <c r="I83" i="2" s="1"/>
  <c r="E6" i="2"/>
  <c r="D6" i="2"/>
  <c r="Q2" i="2"/>
  <c r="Q20" i="2" s="1"/>
  <c r="P2" i="2"/>
  <c r="P77" i="2" s="1"/>
  <c r="O2" i="2"/>
  <c r="O80" i="2" s="1"/>
  <c r="L2" i="2"/>
  <c r="L46" i="2" s="1"/>
  <c r="K2" i="2"/>
  <c r="K59" i="2" s="1"/>
  <c r="J2" i="2"/>
  <c r="G2" i="2"/>
  <c r="F2" i="2"/>
  <c r="F68" i="2" s="1"/>
  <c r="E2" i="2"/>
  <c r="E47" i="2" s="1"/>
  <c r="G81" i="2" l="1"/>
  <c r="G73" i="2"/>
  <c r="G65" i="2"/>
  <c r="G57" i="2"/>
  <c r="G49" i="2"/>
  <c r="G41" i="2"/>
  <c r="G33" i="2"/>
  <c r="G25" i="2"/>
  <c r="S25" i="2" s="1"/>
  <c r="G79" i="2"/>
  <c r="G72" i="2"/>
  <c r="G61" i="2"/>
  <c r="G59" i="2"/>
  <c r="G75" i="2"/>
  <c r="G63" i="2"/>
  <c r="G50" i="2"/>
  <c r="G48" i="2"/>
  <c r="G46" i="2"/>
  <c r="G31" i="2"/>
  <c r="G18" i="2"/>
  <c r="S18" i="2" s="1"/>
  <c r="G78" i="2"/>
  <c r="G69" i="2"/>
  <c r="G67" i="2"/>
  <c r="G52" i="2"/>
  <c r="G37" i="2"/>
  <c r="G35" i="2"/>
  <c r="G21" i="2"/>
  <c r="G74" i="2"/>
  <c r="G71" i="2"/>
  <c r="G58" i="2"/>
  <c r="G56" i="2"/>
  <c r="G54" i="2"/>
  <c r="G39" i="2"/>
  <c r="G26" i="2"/>
  <c r="G24" i="2"/>
  <c r="G16" i="2"/>
  <c r="G80" i="2"/>
  <c r="G77" i="2"/>
  <c r="G60" i="2"/>
  <c r="G45" i="2"/>
  <c r="G43" i="2"/>
  <c r="G28" i="2"/>
  <c r="G68" i="2"/>
  <c r="G53" i="2"/>
  <c r="G51" i="2"/>
  <c r="G36" i="2"/>
  <c r="G17" i="2"/>
  <c r="S17" i="2" s="1"/>
  <c r="G64" i="2"/>
  <c r="S64" i="2" s="1"/>
  <c r="J79" i="2"/>
  <c r="J71" i="2"/>
  <c r="J63" i="2"/>
  <c r="J55" i="2"/>
  <c r="J47" i="2"/>
  <c r="J39" i="2"/>
  <c r="J31" i="2"/>
  <c r="J77" i="2"/>
  <c r="J81" i="2"/>
  <c r="J78" i="2"/>
  <c r="J69" i="2"/>
  <c r="J67" i="2"/>
  <c r="J52" i="2"/>
  <c r="J74" i="2"/>
  <c r="J58" i="2"/>
  <c r="J56" i="2"/>
  <c r="J54" i="2"/>
  <c r="J41" i="2"/>
  <c r="J26" i="2"/>
  <c r="J24" i="2"/>
  <c r="J16" i="2"/>
  <c r="J82" i="2"/>
  <c r="J80" i="2"/>
  <c r="J60" i="2"/>
  <c r="J45" i="2"/>
  <c r="J43" i="2"/>
  <c r="J28" i="2"/>
  <c r="J19" i="2"/>
  <c r="J66" i="2"/>
  <c r="J64" i="2"/>
  <c r="J62" i="2"/>
  <c r="J49" i="2"/>
  <c r="J34" i="2"/>
  <c r="J32" i="2"/>
  <c r="J30" i="2"/>
  <c r="J22" i="2"/>
  <c r="S22" i="2" s="1"/>
  <c r="J14" i="2"/>
  <c r="J73" i="2"/>
  <c r="J68" i="2"/>
  <c r="J53" i="2"/>
  <c r="J51" i="2"/>
  <c r="J36" i="2"/>
  <c r="J72" i="2"/>
  <c r="J61" i="2"/>
  <c r="J59" i="2"/>
  <c r="J44" i="2"/>
  <c r="J29" i="2"/>
  <c r="J27" i="2"/>
  <c r="J23" i="2"/>
  <c r="F6" i="2"/>
  <c r="J7" i="2"/>
  <c r="G9" i="2"/>
  <c r="S9" i="2" s="1"/>
  <c r="Q9" i="2"/>
  <c r="K10" i="2"/>
  <c r="E11" i="2"/>
  <c r="J13" i="2"/>
  <c r="F14" i="2"/>
  <c r="S14" i="2" s="1"/>
  <c r="K16" i="2"/>
  <c r="J18" i="2"/>
  <c r="L19" i="2"/>
  <c r="J20" i="2"/>
  <c r="J21" i="2"/>
  <c r="L23" i="2"/>
  <c r="K24" i="2"/>
  <c r="F26" i="2"/>
  <c r="K31" i="2"/>
  <c r="Q32" i="2"/>
  <c r="G34" i="2"/>
  <c r="J35" i="2"/>
  <c r="O36" i="2"/>
  <c r="G40" i="2"/>
  <c r="K41" i="2"/>
  <c r="J42" i="2"/>
  <c r="J46" i="2"/>
  <c r="O47" i="2"/>
  <c r="Q51" i="2"/>
  <c r="G55" i="2"/>
  <c r="L56" i="2"/>
  <c r="P68" i="2"/>
  <c r="P71" i="2"/>
  <c r="J75" i="2"/>
  <c r="F77" i="2"/>
  <c r="K74" i="2"/>
  <c r="K66" i="2"/>
  <c r="K58" i="2"/>
  <c r="K50" i="2"/>
  <c r="K42" i="2"/>
  <c r="K34" i="2"/>
  <c r="K26" i="2"/>
  <c r="K80" i="2"/>
  <c r="K72" i="2"/>
  <c r="K56" i="2"/>
  <c r="K54" i="2"/>
  <c r="K82" i="2"/>
  <c r="K71" i="2"/>
  <c r="K60" i="2"/>
  <c r="K45" i="2"/>
  <c r="K43" i="2"/>
  <c r="K39" i="2"/>
  <c r="K28" i="2"/>
  <c r="K19" i="2"/>
  <c r="K11" i="2"/>
  <c r="K77" i="2"/>
  <c r="K64" i="2"/>
  <c r="K62" i="2"/>
  <c r="K49" i="2"/>
  <c r="K32" i="2"/>
  <c r="K30" i="2"/>
  <c r="K22" i="2"/>
  <c r="K73" i="2"/>
  <c r="K68" i="2"/>
  <c r="S68" i="2" s="1"/>
  <c r="K53" i="2"/>
  <c r="K51" i="2"/>
  <c r="K47" i="2"/>
  <c r="K36" i="2"/>
  <c r="K17" i="2"/>
  <c r="K76" i="2"/>
  <c r="K70" i="2"/>
  <c r="K57" i="2"/>
  <c r="K40" i="2"/>
  <c r="K38" i="2"/>
  <c r="K75" i="2"/>
  <c r="K65" i="2"/>
  <c r="K48" i="2"/>
  <c r="K46" i="2"/>
  <c r="K33" i="2"/>
  <c r="K18" i="2"/>
  <c r="G6" i="2"/>
  <c r="K7" i="2"/>
  <c r="L10" i="2"/>
  <c r="F11" i="2"/>
  <c r="K13" i="2"/>
  <c r="G14" i="2"/>
  <c r="L16" i="2"/>
  <c r="L18" i="2"/>
  <c r="K20" i="2"/>
  <c r="K21" i="2"/>
  <c r="L24" i="2"/>
  <c r="K27" i="2"/>
  <c r="G30" i="2"/>
  <c r="K35" i="2"/>
  <c r="S35" i="2" s="1"/>
  <c r="E38" i="2"/>
  <c r="E39" i="2"/>
  <c r="L41" i="2"/>
  <c r="Q43" i="2"/>
  <c r="F45" i="2"/>
  <c r="Q53" i="2"/>
  <c r="K61" i="2"/>
  <c r="J70" i="2"/>
  <c r="L77" i="2"/>
  <c r="L69" i="2"/>
  <c r="L61" i="2"/>
  <c r="L53" i="2"/>
  <c r="L45" i="2"/>
  <c r="L37" i="2"/>
  <c r="L29" i="2"/>
  <c r="L75" i="2"/>
  <c r="L82" i="2"/>
  <c r="L74" i="2"/>
  <c r="L71" i="2"/>
  <c r="L60" i="2"/>
  <c r="L58" i="2"/>
  <c r="L80" i="2"/>
  <c r="L64" i="2"/>
  <c r="L62" i="2"/>
  <c r="L49" i="2"/>
  <c r="L32" i="2"/>
  <c r="L30" i="2"/>
  <c r="L22" i="2"/>
  <c r="L14" i="2"/>
  <c r="L73" i="2"/>
  <c r="L68" i="2"/>
  <c r="L66" i="2"/>
  <c r="L51" i="2"/>
  <c r="L47" i="2"/>
  <c r="L36" i="2"/>
  <c r="L34" i="2"/>
  <c r="L17" i="2"/>
  <c r="L76" i="2"/>
  <c r="L70" i="2"/>
  <c r="L57" i="2"/>
  <c r="L40" i="2"/>
  <c r="L38" i="2"/>
  <c r="L25" i="2"/>
  <c r="L20" i="2"/>
  <c r="L12" i="2"/>
  <c r="L79" i="2"/>
  <c r="L59" i="2"/>
  <c r="L55" i="2"/>
  <c r="L44" i="2"/>
  <c r="L42" i="2"/>
  <c r="L27" i="2"/>
  <c r="L81" i="2"/>
  <c r="L78" i="2"/>
  <c r="L67" i="2"/>
  <c r="L63" i="2"/>
  <c r="L52" i="2"/>
  <c r="L50" i="2"/>
  <c r="L35" i="2"/>
  <c r="L31" i="2"/>
  <c r="L21" i="2"/>
  <c r="L7" i="2"/>
  <c r="F8" i="2"/>
  <c r="S8" i="2" s="1"/>
  <c r="G11" i="2"/>
  <c r="L13" i="2"/>
  <c r="K25" i="2"/>
  <c r="L26" i="2"/>
  <c r="S26" i="2" s="1"/>
  <c r="G38" i="2"/>
  <c r="Q42" i="2"/>
  <c r="F49" i="2"/>
  <c r="K55" i="2"/>
  <c r="E58" i="2"/>
  <c r="S60" i="2"/>
  <c r="E66" i="2"/>
  <c r="K67" i="2"/>
  <c r="E74" i="2"/>
  <c r="F79" i="2"/>
  <c r="G27" i="2"/>
  <c r="O75" i="2"/>
  <c r="O67" i="2"/>
  <c r="O59" i="2"/>
  <c r="O51" i="2"/>
  <c r="O43" i="2"/>
  <c r="O35" i="2"/>
  <c r="O27" i="2"/>
  <c r="O81" i="2"/>
  <c r="O73" i="2"/>
  <c r="O77" i="2"/>
  <c r="O68" i="2"/>
  <c r="O66" i="2"/>
  <c r="O76" i="2"/>
  <c r="O70" i="2"/>
  <c r="O57" i="2"/>
  <c r="O53" i="2"/>
  <c r="O40" i="2"/>
  <c r="O38" i="2"/>
  <c r="O25" i="2"/>
  <c r="O20" i="2"/>
  <c r="O12" i="2"/>
  <c r="O79" i="2"/>
  <c r="O55" i="2"/>
  <c r="O44" i="2"/>
  <c r="O42" i="2"/>
  <c r="O23" i="2"/>
  <c r="O72" i="2"/>
  <c r="O65" i="2"/>
  <c r="O61" i="2"/>
  <c r="O48" i="2"/>
  <c r="O46" i="2"/>
  <c r="O33" i="2"/>
  <c r="O29" i="2"/>
  <c r="O18" i="2"/>
  <c r="O78" i="2"/>
  <c r="O63" i="2"/>
  <c r="O52" i="2"/>
  <c r="O50" i="2"/>
  <c r="O31" i="2"/>
  <c r="S31" i="2" s="1"/>
  <c r="O74" i="2"/>
  <c r="O71" i="2"/>
  <c r="O60" i="2"/>
  <c r="O58" i="2"/>
  <c r="S58" i="2" s="1"/>
  <c r="O39" i="2"/>
  <c r="O28" i="2"/>
  <c r="O26" i="2"/>
  <c r="O19" i="2"/>
  <c r="J6" i="2"/>
  <c r="G8" i="2"/>
  <c r="Q8" i="2"/>
  <c r="Q83" i="2" s="1"/>
  <c r="K9" i="2"/>
  <c r="E10" i="2"/>
  <c r="O10" i="2"/>
  <c r="F12" i="2"/>
  <c r="K14" i="2"/>
  <c r="G15" i="2"/>
  <c r="O16" i="2"/>
  <c r="O17" i="2"/>
  <c r="Q19" i="2"/>
  <c r="P20" i="2"/>
  <c r="O21" i="2"/>
  <c r="O24" i="2"/>
  <c r="G29" i="2"/>
  <c r="E32" i="2"/>
  <c r="J33" i="2"/>
  <c r="O34" i="2"/>
  <c r="L39" i="2"/>
  <c r="O41" i="2"/>
  <c r="G44" i="2"/>
  <c r="K52" i="2"/>
  <c r="F60" i="2"/>
  <c r="K63" i="2"/>
  <c r="Q64" i="2"/>
  <c r="G66" i="2"/>
  <c r="K69" i="2"/>
  <c r="L72" i="2"/>
  <c r="G76" i="2"/>
  <c r="Q80" i="2"/>
  <c r="P78" i="2"/>
  <c r="P70" i="2"/>
  <c r="P62" i="2"/>
  <c r="P54" i="2"/>
  <c r="P46" i="2"/>
  <c r="P38" i="2"/>
  <c r="P30" i="2"/>
  <c r="P81" i="2"/>
  <c r="P76" i="2"/>
  <c r="P73" i="2"/>
  <c r="P57" i="2"/>
  <c r="P53" i="2"/>
  <c r="P79" i="2"/>
  <c r="P55" i="2"/>
  <c r="P44" i="2"/>
  <c r="S44" i="2" s="1"/>
  <c r="P42" i="2"/>
  <c r="P23" i="2"/>
  <c r="P15" i="2"/>
  <c r="P72" i="2"/>
  <c r="P65" i="2"/>
  <c r="P61" i="2"/>
  <c r="P59" i="2"/>
  <c r="P48" i="2"/>
  <c r="P33" i="2"/>
  <c r="P29" i="2"/>
  <c r="P27" i="2"/>
  <c r="P18" i="2"/>
  <c r="P63" i="2"/>
  <c r="P52" i="2"/>
  <c r="P50" i="2"/>
  <c r="P31" i="2"/>
  <c r="P21" i="2"/>
  <c r="P13" i="2"/>
  <c r="P75" i="2"/>
  <c r="P69" i="2"/>
  <c r="P67" i="2"/>
  <c r="P56" i="2"/>
  <c r="P41" i="2"/>
  <c r="P37" i="2"/>
  <c r="P35" i="2"/>
  <c r="P80" i="2"/>
  <c r="P64" i="2"/>
  <c r="P49" i="2"/>
  <c r="P45" i="2"/>
  <c r="P43" i="2"/>
  <c r="P32" i="2"/>
  <c r="P22" i="2"/>
  <c r="K6" i="2"/>
  <c r="E7" i="2"/>
  <c r="O7" i="2"/>
  <c r="O83" i="2" s="1"/>
  <c r="L9" i="2"/>
  <c r="F10" i="2"/>
  <c r="P10" i="2"/>
  <c r="P83" i="2" s="1"/>
  <c r="J11" i="2"/>
  <c r="G12" i="2"/>
  <c r="O13" i="2"/>
  <c r="P16" i="2"/>
  <c r="P17" i="2"/>
  <c r="P24" i="2"/>
  <c r="P25" i="2"/>
  <c r="P26" i="2"/>
  <c r="S28" i="2"/>
  <c r="O30" i="2"/>
  <c r="G32" i="2"/>
  <c r="L33" i="2"/>
  <c r="P34" i="2"/>
  <c r="S34" i="2" s="1"/>
  <c r="E36" i="2"/>
  <c r="J37" i="2"/>
  <c r="J38" i="2"/>
  <c r="P40" i="2"/>
  <c r="O45" i="2"/>
  <c r="F51" i="2"/>
  <c r="L54" i="2"/>
  <c r="F57" i="2"/>
  <c r="G62" i="2"/>
  <c r="K79" i="2"/>
  <c r="S11" i="2"/>
  <c r="E75" i="2"/>
  <c r="E67" i="2"/>
  <c r="S67" i="2" s="1"/>
  <c r="E59" i="2"/>
  <c r="E51" i="2"/>
  <c r="S51" i="2" s="1"/>
  <c r="E43" i="2"/>
  <c r="E35" i="2"/>
  <c r="E27" i="2"/>
  <c r="E81" i="2"/>
  <c r="S81" i="2" s="1"/>
  <c r="E73" i="2"/>
  <c r="E79" i="2"/>
  <c r="E76" i="2"/>
  <c r="E70" i="2"/>
  <c r="E68" i="2"/>
  <c r="E57" i="2"/>
  <c r="E53" i="2"/>
  <c r="E55" i="2"/>
  <c r="S55" i="2" s="1"/>
  <c r="E42" i="2"/>
  <c r="E40" i="2"/>
  <c r="E20" i="2"/>
  <c r="S20" i="2" s="1"/>
  <c r="E12" i="2"/>
  <c r="S12" i="2" s="1"/>
  <c r="E72" i="2"/>
  <c r="E65" i="2"/>
  <c r="S65" i="2" s="1"/>
  <c r="E61" i="2"/>
  <c r="E46" i="2"/>
  <c r="S46" i="2" s="1"/>
  <c r="E44" i="2"/>
  <c r="E33" i="2"/>
  <c r="S33" i="2" s="1"/>
  <c r="E29" i="2"/>
  <c r="E23" i="2"/>
  <c r="E78" i="2"/>
  <c r="E63" i="2"/>
  <c r="S63" i="2" s="1"/>
  <c r="E50" i="2"/>
  <c r="S50" i="2" s="1"/>
  <c r="E48" i="2"/>
  <c r="S48" i="2" s="1"/>
  <c r="E31" i="2"/>
  <c r="E18" i="2"/>
  <c r="E69" i="2"/>
  <c r="S69" i="2" s="1"/>
  <c r="E54" i="2"/>
  <c r="S54" i="2" s="1"/>
  <c r="E52" i="2"/>
  <c r="S52" i="2" s="1"/>
  <c r="E41" i="2"/>
  <c r="E37" i="2"/>
  <c r="S37" i="2" s="1"/>
  <c r="E80" i="2"/>
  <c r="S80" i="2" s="1"/>
  <c r="E77" i="2"/>
  <c r="S77" i="2" s="1"/>
  <c r="E62" i="2"/>
  <c r="E60" i="2"/>
  <c r="E49" i="2"/>
  <c r="S49" i="2" s="1"/>
  <c r="E45" i="2"/>
  <c r="E30" i="2"/>
  <c r="S30" i="2" s="1"/>
  <c r="E28" i="2"/>
  <c r="E19" i="2"/>
  <c r="S19" i="2" s="1"/>
  <c r="Q81" i="2"/>
  <c r="Q73" i="2"/>
  <c r="Q65" i="2"/>
  <c r="Q57" i="2"/>
  <c r="Q49" i="2"/>
  <c r="Q41" i="2"/>
  <c r="Q33" i="2"/>
  <c r="Q25" i="2"/>
  <c r="Q79" i="2"/>
  <c r="Q71" i="2"/>
  <c r="Q76" i="2"/>
  <c r="Q70" i="2"/>
  <c r="Q55" i="2"/>
  <c r="Q72" i="2"/>
  <c r="Q61" i="2"/>
  <c r="Q59" i="2"/>
  <c r="Q48" i="2"/>
  <c r="Q29" i="2"/>
  <c r="Q27" i="2"/>
  <c r="Q18" i="2"/>
  <c r="Q63" i="2"/>
  <c r="Q52" i="2"/>
  <c r="Q50" i="2"/>
  <c r="Q46" i="2"/>
  <c r="Q31" i="2"/>
  <c r="Q21" i="2"/>
  <c r="Q78" i="2"/>
  <c r="Q75" i="2"/>
  <c r="Q69" i="2"/>
  <c r="Q67" i="2"/>
  <c r="Q56" i="2"/>
  <c r="Q37" i="2"/>
  <c r="Q35" i="2"/>
  <c r="Q24" i="2"/>
  <c r="Q16" i="2"/>
  <c r="Q74" i="2"/>
  <c r="Q60" i="2"/>
  <c r="Q58" i="2"/>
  <c r="Q54" i="2"/>
  <c r="Q39" i="2"/>
  <c r="Q28" i="2"/>
  <c r="Q77" i="2"/>
  <c r="Q68" i="2"/>
  <c r="Q66" i="2"/>
  <c r="Q62" i="2"/>
  <c r="Q47" i="2"/>
  <c r="Q36" i="2"/>
  <c r="Q34" i="2"/>
  <c r="Q30" i="2"/>
  <c r="Q17" i="2"/>
  <c r="L6" i="2"/>
  <c r="F7" i="2"/>
  <c r="G10" i="2"/>
  <c r="Q10" i="2"/>
  <c r="L11" i="2"/>
  <c r="E13" i="2"/>
  <c r="S13" i="2" s="1"/>
  <c r="Q13" i="2"/>
  <c r="J15" i="2"/>
  <c r="E16" i="2"/>
  <c r="S16" i="2" s="1"/>
  <c r="F19" i="2"/>
  <c r="F20" i="2"/>
  <c r="E22" i="2"/>
  <c r="G23" i="2"/>
  <c r="E24" i="2"/>
  <c r="Q26" i="2"/>
  <c r="F28" i="2"/>
  <c r="K29" i="2"/>
  <c r="F36" i="2"/>
  <c r="S36" i="2" s="1"/>
  <c r="K37" i="2"/>
  <c r="P39" i="2"/>
  <c r="Q40" i="2"/>
  <c r="F42" i="2"/>
  <c r="F43" i="2"/>
  <c r="K44" i="2"/>
  <c r="Q45" i="2"/>
  <c r="S45" i="2" s="1"/>
  <c r="G47" i="2"/>
  <c r="J48" i="2"/>
  <c r="O49" i="2"/>
  <c r="P58" i="2"/>
  <c r="O69" i="2"/>
  <c r="E71" i="2"/>
  <c r="P74" i="2"/>
  <c r="J76" i="2"/>
  <c r="S76" i="2" s="1"/>
  <c r="G70" i="2"/>
  <c r="F78" i="2"/>
  <c r="F70" i="2"/>
  <c r="F62" i="2"/>
  <c r="F54" i="2"/>
  <c r="F46" i="2"/>
  <c r="F38" i="2"/>
  <c r="F30" i="2"/>
  <c r="F76" i="2"/>
  <c r="F55" i="2"/>
  <c r="F72" i="2"/>
  <c r="F65" i="2"/>
  <c r="F61" i="2"/>
  <c r="F59" i="2"/>
  <c r="F44" i="2"/>
  <c r="F33" i="2"/>
  <c r="F29" i="2"/>
  <c r="F27" i="2"/>
  <c r="F23" i="2"/>
  <c r="F15" i="2"/>
  <c r="S15" i="2" s="1"/>
  <c r="F81" i="2"/>
  <c r="F75" i="2"/>
  <c r="F63" i="2"/>
  <c r="F50" i="2"/>
  <c r="F48" i="2"/>
  <c r="F31" i="2"/>
  <c r="F18" i="2"/>
  <c r="F69" i="2"/>
  <c r="F67" i="2"/>
  <c r="F52" i="2"/>
  <c r="F41" i="2"/>
  <c r="F37" i="2"/>
  <c r="F35" i="2"/>
  <c r="F21" i="2"/>
  <c r="S21" i="2" s="1"/>
  <c r="F13" i="2"/>
  <c r="F74" i="2"/>
  <c r="S74" i="2" s="1"/>
  <c r="F71" i="2"/>
  <c r="F58" i="2"/>
  <c r="F56" i="2"/>
  <c r="F39" i="2"/>
  <c r="S39" i="2" s="1"/>
  <c r="F73" i="2"/>
  <c r="F66" i="2"/>
  <c r="F64" i="2"/>
  <c r="F47" i="2"/>
  <c r="S47" i="2" s="1"/>
  <c r="F34" i="2"/>
  <c r="F32" i="2"/>
  <c r="F22" i="2"/>
  <c r="D83" i="2"/>
  <c r="B90" i="2" s="1"/>
  <c r="N83" i="2"/>
  <c r="G7" i="2"/>
  <c r="G13" i="2"/>
  <c r="F16" i="2"/>
  <c r="G19" i="2"/>
  <c r="G20" i="2"/>
  <c r="G22" i="2"/>
  <c r="F24" i="2"/>
  <c r="S24" i="2" s="1"/>
  <c r="S41" i="2"/>
  <c r="G42" i="2"/>
  <c r="F53" i="2"/>
  <c r="S56" i="2"/>
  <c r="S82" i="2"/>
  <c r="S61" i="2" l="1"/>
  <c r="S53" i="2"/>
  <c r="S27" i="2"/>
  <c r="S57" i="2"/>
  <c r="S7" i="2"/>
  <c r="F83" i="2"/>
  <c r="B92" i="2" s="1"/>
  <c r="S78" i="2"/>
  <c r="S72" i="2"/>
  <c r="S43" i="2"/>
  <c r="K83" i="2"/>
  <c r="E83" i="2"/>
  <c r="S32" i="2"/>
  <c r="J83" i="2"/>
  <c r="S70" i="2"/>
  <c r="L83" i="2"/>
  <c r="S29" i="2"/>
  <c r="S59" i="2"/>
  <c r="S62" i="2"/>
  <c r="S40" i="2"/>
  <c r="S79" i="2"/>
  <c r="S23" i="2"/>
  <c r="S71" i="2"/>
  <c r="S42" i="2"/>
  <c r="S73" i="2"/>
  <c r="S75" i="2"/>
  <c r="S10" i="2"/>
  <c r="S66" i="2"/>
  <c r="S38" i="2"/>
  <c r="G83" i="2"/>
  <c r="S6" i="2"/>
  <c r="S83" i="2" l="1"/>
  <c r="B93" i="2"/>
  <c r="B91" i="2"/>
  <c r="AC24" i="4" l="1"/>
</calcChain>
</file>

<file path=xl/sharedStrings.xml><?xml version="1.0" encoding="utf-8"?>
<sst xmlns="http://schemas.openxmlformats.org/spreadsheetml/2006/main" count="682" uniqueCount="348">
  <si>
    <t>หลักเกณฑ์การจัดสรรงบประมาณรายจ่ายประจำปีงบประมาณ พ.ศ.  2564 งบดำเนินงาน ของส่วนภูมิภาค</t>
  </si>
  <si>
    <t>ที่</t>
  </si>
  <si>
    <t>รายการ</t>
  </si>
  <si>
    <t>หลักเกณฑ์จัดสรรงบประมาณ พ.ศ. 2564</t>
  </si>
  <si>
    <t>63 (พ)</t>
  </si>
  <si>
    <t>ปี 2564</t>
  </si>
  <si>
    <t>ไตรมาส 1 - 2</t>
  </si>
  <si>
    <t>ไตรมาส 3</t>
  </si>
  <si>
    <t>ค่าเช่าบ้าน</t>
  </si>
  <si>
    <r>
      <rPr>
        <b/>
        <sz val="14"/>
        <rFont val="TH SarabunPSK"/>
        <family val="2"/>
      </rPr>
      <t>ส่วนภูมิภาค</t>
    </r>
    <r>
      <rPr>
        <sz val="14"/>
        <rFont val="TH SarabunPSK"/>
        <family val="2"/>
      </rPr>
      <t xml:space="preserve"> จัดสรรให้ตามจำนวน ขรก. ที่มีสิทธิเบิกค่าเช่าบ้านตามจริง จำนวน 1,669 คน</t>
    </r>
  </si>
  <si>
    <t>2 เดือน</t>
  </si>
  <si>
    <t>3 เดือน</t>
  </si>
  <si>
    <t>5 เดือน</t>
  </si>
  <si>
    <t>ค่าตอบแทนคณะอนุกรรมการอำนวยการ
การกระจายอำนาจฯ ระดับจังหวัด</t>
  </si>
  <si>
    <r>
      <t xml:space="preserve">ส่วนภูมิภาค </t>
    </r>
    <r>
      <rPr>
        <sz val="14"/>
        <rFont val="TH SarabunPSK"/>
        <family val="2"/>
      </rPr>
      <t>จัดสรรให้ 76 จังหวัด ๆ ละ 9 คน รวม 684 คน จัดประชุม 3 ครั้ง/ปี
ประธาน คนละ 1,250 บาท กรรมการ/เลขา/ผู้ช่วย คนละ 1,000 บาท</t>
    </r>
  </si>
  <si>
    <t>1 ครั้ง</t>
  </si>
  <si>
    <t>-</t>
  </si>
  <si>
    <t>2 ครั้ง</t>
  </si>
  <si>
    <t>ค่าตอบแทนคณะกรรมการตาม พ.ร.บ.ระเบียบ
บริหารงานบุคคลส่วนท้องถิ่น พ.ศ. 2542</t>
  </si>
  <si>
    <t>ส่วนภูมิภาค</t>
  </si>
  <si>
    <t>(1) คณะกรรมการข้าราชการหรือพนักงานส่วนท้องถิ่นในระดับจังหวัด 229 คณะ 
จำนวน 4,961 คน ประชุม 7 ครั้ง/ปี (รายละเอียดตามบัญชีค่าตอบแทนฯ)</t>
  </si>
  <si>
    <t>3 ครั้ง</t>
  </si>
  <si>
    <t>(2) คณะอนุกรรมการข้าราชการหรือพนักงานส่วนท้องถิ่นในคณะกรรมการฯ 
ในระดับจังหวัด จำนวน 687 คณะ รวม 5,954 คน จำนวน 3 ครั้ง/ปี (รายละเอียดตามบัญชีค่าตอบแทนฯ)</t>
  </si>
  <si>
    <t>ค่าตอบแทนคณะกรรมการส่งเสริมกิจการ
หอพักจังหวัดฯ ตาม พ.ร.บ. หอพัก พ.ศ. 2558</t>
  </si>
  <si>
    <r>
      <t xml:space="preserve">ส่วนภูมิภาค </t>
    </r>
    <r>
      <rPr>
        <sz val="14"/>
        <color theme="1"/>
        <rFont val="TH SarabunPSK"/>
        <family val="2"/>
      </rPr>
      <t>จัดสรรให้ 76 จังหวัด ๆ ละ 15 คน รวม 1,140 คน จัดประชุม 3 ครั้ง/ปี
ประธาน คนละ 2,000 บาท กรรมการ/เลขา/ผู้ช่วย คนละ 1,600 บาท</t>
    </r>
  </si>
  <si>
    <t>ค่าตอบแทนคณะกรรมการตาม พ.ร.บ. 
รักษาความสะอาดฯ</t>
  </si>
  <si>
    <r>
      <t xml:space="preserve">ส่วนภูมิภาค </t>
    </r>
    <r>
      <rPr>
        <sz val="14"/>
        <color theme="1"/>
        <rFont val="TH SarabunPSK"/>
        <family val="2"/>
      </rPr>
      <t>จัดสรรให้ 76 จังหวัด ๆ ละ 15 คน รวม 1,140 คน จัดประชุม 4 ครั้ง/ปี
ประธาน คนละ 2,000 บาท กรรมการ/เลขา/ผู้ช่วย คนละ 1,600 บาท</t>
    </r>
  </si>
  <si>
    <t>ค่าตอบแทนคณะกรรมการประจำจังหวัดตาม 
พ.ร.บ.ภาษีที่ดินและสิ่งปลูกสร้าง พ.ศ. 2562</t>
  </si>
  <si>
    <r>
      <rPr>
        <b/>
        <sz val="14"/>
        <color theme="1"/>
        <rFont val="TH SarabunPSK"/>
        <family val="2"/>
      </rPr>
      <t>ส่วนภูมิภาค</t>
    </r>
    <r>
      <rPr>
        <sz val="14"/>
        <color theme="1"/>
        <rFont val="TH SarabunPSK"/>
        <family val="2"/>
      </rPr>
      <t xml:space="preserve"> จัดสรรให้แก่ สถจ. เป็นค่าตอบแทนคณะกรรมการภาษีที่ดินและสิ่งปลูกสร้าง
ประจำจังหวัด ตาม พ.ร.บ.ภาษีที่ดินและสิ่งปลูกสร้าง พ.ศ. 2562 
จำนวน 152 คณะ รวม 2,281 คน</t>
    </r>
  </si>
  <si>
    <t>(1) คณะกรรมการภาษีที่ดินและสิ่งปลูกสร้างประจำจังหวัด 76 จังหวัด ๆ ละ 
19 คน (ยกเว้น จ.ชลบุรี 20 คน เพิ่มนายกเมืองพัทยาเป็นกรรมการ 1 คน) 
รวม 1,445 คน จัดประชุม 3 ครั้ง/ปี
ประธาน คนละ 2,000 บาท กรรมการ/เลขา/ผู้ช่วย คนละ 1,600 บาท</t>
  </si>
  <si>
    <t>(2) คณะกรรมการพิจารณาอุทธรณ์การประเมินภาษีประจำจังหวัด 76 จังหวัด ๆ ละ 
11 คน รวม 836 คน จัดประชุม 4 ครั้ง/ปี
ประธาน คนละ 2,000 บาท กรรมการ/เลขา/ผู้ช่วย คนละ 1,600 บาท</t>
  </si>
  <si>
    <t>ค่าตอบแทนผู้ปฏิบัติงานนอกเวลาราชการ</t>
  </si>
  <si>
    <r>
      <t xml:space="preserve">ส่วนภูมิภาค </t>
    </r>
    <r>
      <rPr>
        <sz val="14"/>
        <color theme="1"/>
        <rFont val="TH SarabunPSK"/>
        <family val="2"/>
      </rPr>
      <t>จัดสรรให้ สถจ. ตามจำนวน ขรก. และ พรก. จำนวน 2,749 คน 
เฉลี่ยเหมาจ่ายคนละ 500 บาท/เดือน</t>
    </r>
  </si>
  <si>
    <t>6 เดือน</t>
  </si>
  <si>
    <t>ค่าเช่าที่เก็บเอกสารทางราชการ</t>
  </si>
  <si>
    <r>
      <t xml:space="preserve">ส่วนภูมิภาค </t>
    </r>
    <r>
      <rPr>
        <sz val="14"/>
        <color theme="1"/>
        <rFont val="TH SarabunPSK"/>
        <family val="2"/>
      </rPr>
      <t>จัดสรรให้ สถจ. จำนวน 39 จังหวัด ตามสัญญาเช่า ปี 2563 
37 จังหวัด และขอเพิ่มเติม 2 จังหวัด</t>
    </r>
  </si>
  <si>
    <t>ค่าเบี้ยเลี้ยง ค่าเช่าที่พัก และค่าพาหนะ</t>
  </si>
  <si>
    <t>(1) ค่าใช้จ่ายในการเดินทางฯ จากจังหวัดมากรมฯ จังหวัดละ 4 คน ๆ ละ 
1 ครั้ง/เดือน จัดสรรให้ตามระยะทาง (กม.)</t>
  </si>
  <si>
    <t xml:space="preserve">   - ระยะทางตั้งแต่ 0 - 200 กม. จัดสรรให้เดือนละ 1,500 บาท มี 20 จังหวัด</t>
  </si>
  <si>
    <t xml:space="preserve">   - ระยะทางตั้งแต่ 201 - 600 กม. จัดสรรให้เดือนละ 3,000 บาท มี 29 จังหวัด</t>
  </si>
  <si>
    <t xml:space="preserve">   - ระยะทางตั้งแต่ 601 กม. ขึ้นไป จัดสรรให้เดือนละ 5,000 บาท มี 27 จังหวัด</t>
  </si>
  <si>
    <t>(2) ค่าใช้จ่ายในการเดินทางฯ ภายในพื้นที่จังหวัด จำนวน 878 อำเภอ ๆ ละ 
1 คน ๆ ละ 1 ครั้ง/เดือน จัดสรรให้ตามระยะทาง (กม.)</t>
  </si>
  <si>
    <t xml:space="preserve">   - ระยะทางตั้งแต่ 0 - 50 กม. จัดสรรให้เดือนละ 300 บาท มี 526 อำเภอ</t>
  </si>
  <si>
    <t xml:space="preserve">   - ระยะทางตั้งแต่ 51 - 70 กม. จัดสรรให้เดือนละ 500 บาท มี 146 อำเภอ</t>
  </si>
  <si>
    <t xml:space="preserve">   - ระยะทางตั้งแต่ 71 - 120 กม. จัดสรรให้เดือนละ 700 บาท มี 173 อำเภอ</t>
  </si>
  <si>
    <t xml:space="preserve">   - ระยะทางตั้งแต่ 121 กม. ขึ้นไป จัดสรรให้เดือนละ 1,000 บาท มี 33 อำเภอ</t>
  </si>
  <si>
    <t>ค่าซ่อมแซมครุภัณฑ์</t>
  </si>
  <si>
    <r>
      <rPr>
        <b/>
        <sz val="14"/>
        <rFont val="TH SarabunPSK"/>
        <family val="2"/>
      </rPr>
      <t>ส่วนภูมิภาค</t>
    </r>
    <r>
      <rPr>
        <sz val="14"/>
        <rFont val="TH SarabunPSK"/>
        <family val="2"/>
      </rPr>
      <t xml:space="preserve"> จัดสรรใหั สถจ. เหมาจ่าย จังหวัดละ 9,000 บาท/เดือน</t>
    </r>
  </si>
  <si>
    <t>ค่าซ่อมแซมยานพาหนะและขนส่ง</t>
  </si>
  <si>
    <r>
      <rPr>
        <b/>
        <sz val="14"/>
        <rFont val="TH SarabunPSK"/>
        <family val="2"/>
      </rPr>
      <t xml:space="preserve">ส่วนภูมิภาค </t>
    </r>
    <r>
      <rPr>
        <sz val="14"/>
        <rFont val="TH SarabunPSK"/>
        <family val="2"/>
      </rPr>
      <t xml:space="preserve"> จัดสรรให้ สถจ. จำนวน 76 จังหวัด ๆ ละ  12,000 บาท/ปี</t>
    </r>
  </si>
  <si>
    <t>ค่าจ้างแม่บ้าน</t>
  </si>
  <si>
    <r>
      <rPr>
        <b/>
        <sz val="14"/>
        <rFont val="TH SarabunPSK"/>
        <family val="2"/>
      </rPr>
      <t>ส่วนภูมิภาค</t>
    </r>
    <r>
      <rPr>
        <sz val="14"/>
        <rFont val="TH SarabunPSK"/>
        <family val="2"/>
      </rPr>
      <t xml:space="preserve"> จัดสรรให้ สถจ. ทุกจังหวัด ๆ ละ 1 คน เดือนละ 7,000 บาท ระยะเวลา 12 เดือน</t>
    </r>
  </si>
  <si>
    <t>ค่าเช่าเครื่องถ่ายเอกสาร</t>
  </si>
  <si>
    <r>
      <rPr>
        <b/>
        <sz val="14"/>
        <color theme="1"/>
        <rFont val="TH SarabunPSK"/>
        <family val="2"/>
      </rPr>
      <t>ส่วนภูมิภาค</t>
    </r>
    <r>
      <rPr>
        <sz val="14"/>
        <color theme="1"/>
        <rFont val="TH SarabunPSK"/>
        <family val="2"/>
      </rPr>
      <t xml:space="preserve"> จัดสรรให้ สถจ. จำนวน 18 จังหวัด ตามสัญญาเช่า ปี 2563</t>
    </r>
  </si>
  <si>
    <t>ค่าจ้างเหมาพนักงานขับรถ</t>
  </si>
  <si>
    <r>
      <rPr>
        <b/>
        <sz val="14"/>
        <rFont val="TH SarabunPSK"/>
        <family val="2"/>
      </rPr>
      <t>ส่วนภูมิภาค</t>
    </r>
    <r>
      <rPr>
        <sz val="14"/>
        <rFont val="TH SarabunPSK"/>
        <family val="2"/>
      </rPr>
      <t xml:space="preserve"> จัดสรรให้ สถจ. จำนวน 72 จังหวัด ตามสัญญาจ้าง ปี 2563</t>
    </r>
  </si>
  <si>
    <t>ค่าใช้จ่ายในการจัดประชุม</t>
  </si>
  <si>
    <t>1. จัดสรรให้ สถจ. เพื่อเป็นค่าใช้จ่ายจัดประชุมร่วมระหว่าง สถจ. ร่วมกับบุคลากร อปท. 
เพื่อติดตามผลการดำเนินงานและปัญหาอุปสรรคในการดำเนินงาน และร่วมหารือ
แนวทางการแก้ไขปัญหาร่วมกัน</t>
  </si>
  <si>
    <t>6 ครั้ง</t>
  </si>
  <si>
    <t xml:space="preserve">   - ข้าราชการ 10 คน x 76 จว. x อาหารว่างและเครื่องดื่ม 35 บาท x 12 ครั้ง</t>
  </si>
  <si>
    <t xml:space="preserve">   - ผู้แทนองค์กรปกครองส่วนท้องถิ่น 7,850 แห่ง ๆ ละ 1 คน x อาหารว่าง
และเครื่องดื่ม 35 บาท x 12 ครั้ง</t>
  </si>
  <si>
    <t>2. จัดสรรให้ สถจ. เพื่อเป็นค่าใช้จ่ายจัดประชุมร่วมกับส่วนราชการอื่นภายในจังหวัดที่เกี่ยวข้อง</t>
  </si>
  <si>
    <t xml:space="preserve">   - ข้าราชการ 10 คน x 76 จว. x อาหารว่างและเครื่องดื่ม 35 บาท x 2 ครั้ง</t>
  </si>
  <si>
    <t xml:space="preserve">   - ผู้แทนส่วนราชการอื่น 40 แห่ง ๆ ละ 2 คน x 76 จว. x อาหารว่างและเครื่องดื่ม 
35 บาท x 2 ครั้ง</t>
  </si>
  <si>
    <t>3. ค่าใช้จ่ายในการจัดประชุมคณะกรรมการต่าง ๆ</t>
  </si>
  <si>
    <t xml:space="preserve">   (1) คณะอนุกรรมการอำนวยการการกระจายอำนาจฯ ระดับจังหวัด</t>
  </si>
  <si>
    <t xml:space="preserve">   - อาหารว่างและเครื่องดื่ม 9 คน x 76 จว. x 35 บาท x 1 มื้อ x 3 ครั้ง</t>
  </si>
  <si>
    <t xml:space="preserve">   (2) คณะกรรมการข้าราชการหรือพนักงานส่วนท้องถิ่นในระดับจังหวัด</t>
  </si>
  <si>
    <t xml:space="preserve">   - อาหารว่างและเครื่องดื่ม คณะกรรมการข้าราชการหรือพนักงานส่วนท้องถิ่น
ในระดับจังหวัด 229 คณะ รวม 4,961 คน ๆ ละ 1 มื้อ ๆ ละ 35 บาท x 7 ครั้ง</t>
  </si>
  <si>
    <t xml:space="preserve">   (3) คณะอนุกรรมการข้าราชการหรือพนักงานส่วนท้องถิ่นในคณะกรรมการ
ข้าราชการหรือพนักงานส่วนท้องถิ่นในระดับจังหวัด</t>
  </si>
  <si>
    <t xml:space="preserve">   - อาหารว่างและเครื่องดื่ม คณะอนุกรรมการด้านวินัยของ ก.จังหวัด 
76 จว. ๆ ละ 3 คณะ ๆ ละ 9 คน และเมืองพัทยา 1 คณะ 
รวม 2,061 คน ๆ ละ 1 มื้อ ๆ ละ 35 บาท x 3 ครั้ง</t>
  </si>
  <si>
    <t xml:space="preserve">   - อาหารว่างและเครื่องดื่ม คณะอนุกรรมการด้านอุทธรณ์ของ ก.จังหวัด 
76 จว. ๆ ละ 3 คณะ ๆ ละ 9 คน และเมืองพัทยา 1 คณะ 
รวม 2,061 คน ๆ ละ 1 มื้อ ๆ ละ 35 บาท x 3 ครั้ง</t>
  </si>
  <si>
    <t xml:space="preserve">   - อาหารว่างและเครื่องดื่ม คณะอนุกรรมการการโอนฯ กรณีที่มีเหตุผล
ความจำเป็นของ ก.จังหวัด 76 จว. ๆ ละ 3 คณะ ๆ ละ 8 คน และเมืองพัทยา
1 คณะ รวม 1,832 คน ๆ ละ 1 มื้อ ๆ ละ 35 บาท x 3 ครั้ง</t>
  </si>
  <si>
    <t xml:space="preserve">   (4) คณะกรรมการส่งเสริมกิจการหอพักจังหวัดและคณะอนุกรรมการออกกฎกระทรวงกำหนดค่าธรรมเนียมการแต่งตั้งพนักงานเจ้าหน้าที่และออกประกาศกำหนดแบบบัตรประจำตัวนายทะเบียบและเจ้าหน้าที่ในการดำเนินงานตามพระราชบัญญัติหอพัก พ.ศ. 2558</t>
  </si>
  <si>
    <t xml:space="preserve">   - อาหารว่างและเครื่องดื่ม 15 คน x 76 จังหวัด x 35 บาท x 1 มื้อ x 3 ครั้ง</t>
  </si>
  <si>
    <t xml:space="preserve">   (5) คณะกรรมการบริหารจัดการสิ่งปฏิกูลและมูลฝอยขององค์กรปกครอง
ส่วนท้องถิ่น ในระดับจังหวัด (76 จังหวัด ๆ ละ 15 คน รวม 1,140 คน)</t>
  </si>
  <si>
    <t xml:space="preserve">   - อาหารว่างและเครื่องดื่ม 15 คน x 76 จังหวัด x 35 บาท x 1 มื้อ x 4 ครั้ง</t>
  </si>
  <si>
    <t xml:space="preserve">   (6)  คณะกรรมการภาษีที่ดินและสิ่งปลูกสร้างประจำจังหวัด 76 จังหวัด ๆ ละ 19 คน 
(ยกเว้น จ.ชลบุรี 20 คน เพิ่มนายกเมืองพัทยาเป็นกรรมการ 1 คน) รวม 1,445 คน</t>
  </si>
  <si>
    <t xml:space="preserve">   - อาหารว่างและเครื่องดื่ม 1,445 คน x 35 บาท x 1 มื้อ x 3 ครั้ง</t>
  </si>
  <si>
    <t xml:space="preserve">   (7) คณะกรรมการพิจารณาอุทธรณ์การประเมินภาษีประจำจังหวัด 
76 จังหวัด ๆ ละ 11 คน รวม 836 คน</t>
  </si>
  <si>
    <t xml:space="preserve">   - อาหารว่างและเครื่องดื่ม 11 คน x 76 จังหวัด x 35 บาท x 1 มื้อ x 4 ครั้ง</t>
  </si>
  <si>
    <t>ค่าเช่าห้องประชุมของ สถจ.</t>
  </si>
  <si>
    <r>
      <rPr>
        <b/>
        <sz val="14"/>
        <color theme="1"/>
        <rFont val="TH SarabunPSK"/>
        <family val="2"/>
      </rPr>
      <t>ส่วนภูมิภาค</t>
    </r>
    <r>
      <rPr>
        <sz val="14"/>
        <color theme="1"/>
        <rFont val="TH SarabunPSK"/>
        <family val="2"/>
      </rPr>
      <t xml:space="preserve"> จัดสรรให้ สถจ. จำนวน 24 จังหวัด ตามอัตราค่าธรรมเนียมการใช้สถานที่ภายในห้องประชุม และประมาณการใช้จ่ายแต่ละจังหวัด</t>
    </r>
  </si>
  <si>
    <t>ค่าใช้จ่ายในการสัมมนาและฝึกอบรม</t>
  </si>
  <si>
    <r>
      <rPr>
        <b/>
        <sz val="14"/>
        <rFont val="TH SarabunPSK"/>
        <family val="2"/>
      </rPr>
      <t>ส่วนภูมิภาค</t>
    </r>
    <r>
      <rPr>
        <sz val="14"/>
        <rFont val="TH SarabunPSK"/>
        <family val="2"/>
      </rPr>
      <t xml:space="preserve"> จัดสรรให้ สถจ. จำนวน 76 จังหวัด</t>
    </r>
  </si>
  <si>
    <t>1 โครงการ</t>
  </si>
  <si>
    <t>1. โครงการประชุมชี้แจงองค์กรปกครองส่วนท้องถิ่นกับการขับเคลื่อนนโยบายของรัฐ</t>
  </si>
  <si>
    <t xml:space="preserve">กลุ่มเป้าหมาย : (1) ผู้แทนองค์กรปกครองส่วนท้องถิ่น 7,850 แห่งๆ ละ 1 คน รวม 7,850 คน 
(2) ผู้แทนจากสำนักงานส่งเสริมการปกครองท้องถิ่น 76 จังหวัด ๆ ละ 4 คน รวม 304 คน 
และ (3) ผู้แทนจากส่วนราชการหรือภาคีเครือข่ายที่เกี่ยวข้องในเขตพื้นที่จังหวัด 
76 จังหวัด ๆ ละ 30 คน รวม 2,280 คน กลุ่มเป้าหมายรวม 10,434 คน </t>
  </si>
  <si>
    <t xml:space="preserve">     (1) ค่าอาหารกลางวัน 10,434 คน x 1 มื้อ x 120 บาท</t>
  </si>
  <si>
    <t xml:space="preserve">     (2) ค่าอาหารว่างและเครื่องดื่ม 10,434 คน x 2 มื้อ x 35 บาท</t>
  </si>
  <si>
    <t xml:space="preserve">     (3) ค่าเอกสารประกอบการประชุม 10,434 คน x 1 ชุด x 30 บาท</t>
  </si>
  <si>
    <t xml:space="preserve">     (4) ค่าใช้จ่ายอื่น ๆ (วัสดุ และอุปกรณ์ในการจัดประชุม ค่าเช่าห้องประชุม) 
สถจ. 76 แห่ง x 5,000 บาท</t>
  </si>
  <si>
    <t>ค่าใช้จ่ายในการตรวจติดตามการบริหารงานของ อปท.</t>
  </si>
  <si>
    <t xml:space="preserve">    (1) จัดสรรให้ สถจ. ตามจำนวนอำเภอที่รับผิดชอบ</t>
  </si>
  <si>
    <t xml:space="preserve">         1) ขนาดเล็ก 1 - 10 อำเภอ จัดสรรให้เดือนละ 5,000 บาท มี 42 จังหวัด</t>
  </si>
  <si>
    <t xml:space="preserve">         2) ขนาดกลาง 11 - 20 อำเภอ จัดสรรให้เดือนละ 7,000 บาท มี 27 จังหวัด</t>
  </si>
  <si>
    <t xml:space="preserve">         3) ขนาดใหญ่ 21 อำเภอขึ้นไป จัดสรรให้เดือนละ 9,000 บาท มี 7 จังหวัด</t>
  </si>
  <si>
    <t xml:space="preserve">    (2) จัดสรรให้ สถจ. ตามจำนวน อปท. ที่รับผิดชอบแห่งละ 500 บาท/ปี</t>
  </si>
  <si>
    <t xml:space="preserve">    (3) จัดสรรให้ สถอ. จำนวน 878 อำเภอ ๆ ละ 500 บาท/เดือน และจัดสรรเพิ่มตามจำนวน อปท. ในอำเภอ อปท. ละ 200 บาท/ปี</t>
  </si>
  <si>
    <t>ค่าวัสดุสำนักงาน</t>
  </si>
  <si>
    <t>(1) จัดสรรค่าวัสดุสำนักงานให้ สถจ. ตามจำนวนองค์กรปกครองส่วนท้องถิ่นที่รับผิดชอบ</t>
  </si>
  <si>
    <t xml:space="preserve">   - ขนาดเล็ก มี อปท. 1 - 100  แห่ง จำนวน 43 จังหวัด ๆ ละ 15,000 บาท/เดือน</t>
  </si>
  <si>
    <t xml:space="preserve">   - ขนาดกลาง มี อปท. 101 - 200 แห่ง จำนวน 26 จังหวัด ๆ ละ 20,000 บาท/เดือน</t>
  </si>
  <si>
    <t xml:space="preserve">   - ขนาดใหญ่ มี อปท. 201 แห่งขึ้นไป จำนวน 7 จังหวัด ๆ ละ 25,000 บาท/เดือน</t>
  </si>
  <si>
    <t>(2) จัดสรรให้ สถอ. จำนวน 878 อำเภอ ๆ ละ 7,000 บาท/ปี</t>
  </si>
  <si>
    <t>ค่าวัสดุเชื้อเพลิงและหล่อลื่น</t>
  </si>
  <si>
    <r>
      <rPr>
        <b/>
        <sz val="14"/>
        <rFont val="TH SarabunPSK"/>
        <family val="2"/>
      </rPr>
      <t>ส่วนภูมิภาค</t>
    </r>
    <r>
      <rPr>
        <sz val="14"/>
        <rFont val="TH SarabunPSK"/>
        <family val="2"/>
      </rPr>
      <t xml:space="preserve"> จัดสรรให้ สถจ. ตามจำนวนอำเภอที่รับผิดชอบ</t>
    </r>
  </si>
  <si>
    <t xml:space="preserve">    (1) ขนาดเล็ก 1 - 10 อำเภอ จัดสรรให้เดือนละ 11,000 บาท มี 42 จังหวัด</t>
  </si>
  <si>
    <t xml:space="preserve">    (2) ขนาดกลาง 11 - 20 อำเภอ จัดสรรให้เดือนละ 13,000 บาท มี 27 จังหวัด</t>
  </si>
  <si>
    <t xml:space="preserve">    (3) ขนาดใหญ่ 21 อำเภอขึ้นไป จัดสรรให้เดือนละ 15,000 บาท มี 7 จังหวัด</t>
  </si>
  <si>
    <t>ค่าวัสดุคอมพิวเตอร์</t>
  </si>
  <si>
    <t>(1) จัดสรรค่าวัสดุคอมพิวเตอร์ให้ สถจ. ตามจำนวนองค์กรปกครองส่วนท้องถิ่นที่รับผิดชอบ</t>
  </si>
  <si>
    <t xml:space="preserve">   - ขนาดเล็ก มี อปท. 1 - 100  แห่ง จำนวน 43 จังหวัด ๆ ละ 10,000 บาท/เดือน</t>
  </si>
  <si>
    <t xml:space="preserve">   - ขนาดกลาง มี อปท. 101 - 200 แห่ง จำนวน 26 จังหวัด ๆ ละ 15,000 บาท/เดือน</t>
  </si>
  <si>
    <t xml:space="preserve">   - ขนาดใหญ่ มี อปท. 201 แห่งขึ้นไป จำนวน 7 จังหวัด ๆ ละ 20,000 บาท/เดือน</t>
  </si>
  <si>
    <t>(2) จัดสรรให้ สถอ. จำนวน 878 อำเภอ ๆ ละ 8,000 บาท/ปี</t>
  </si>
  <si>
    <t>ค่าวัสดุงานบ้านงานครัว</t>
  </si>
  <si>
    <t>จัดสรรให้แก่ส่วนภูมิภาค สถจ. ทุกจังหวัด ๆ ละ 5,000 บาท/ปี</t>
  </si>
  <si>
    <t>ค่าสาธารณูปโภค</t>
  </si>
  <si>
    <t xml:space="preserve">   1) ค่าไฟฟ้า จัดสรรให้ สถจ. ละ 9,000 บาท/เดือน และจัดสรรเพิ่มตามจำนวนอำเภอ
ในเขตพื้นที่ อำเภอละ 1,000 บาท/เดือน </t>
  </si>
  <si>
    <t xml:space="preserve">   2) ค่าโทรศัพท์ จัดสรรให้ สถจ. ละ 2,500 บาท/เดือน และจัดสรรเพิ่มตามจำนวนอำเภอ
ในเขตพื้นที่ อำเภอละ 200 บาท/เดือน </t>
  </si>
  <si>
    <t xml:space="preserve">   - โทรศัพท์เคลื่อนที่ให้ท้องถิ่นจังหวัดละ 1,712 บาท/เดือน จำนวน 76 จังหวัด 
ผอ./หน.กง. จำนวน 4 กง.ของจังหวัดชายแดนภาคใต้ (จชต.) และ สถอ. จชต. 
(รวม 44 อำเภอ) หมายเลขละ 963 บาท/เดือน รวม 136 หมายเลข (12 เดือน)</t>
  </si>
  <si>
    <t xml:space="preserve">   - ผอ./หน.กง. จำนวน 4 กง. ของ 72 จังหวัด (ยกเว้นจังหวัดปัตตานี สตูล ยะลา และนราธิวาส) รวม 288 เลขหมาย และ สถอ. ยกเว้นในพื้นที่ จชต.) จำนวน 834 อำเภอ ๆ ละ 
1 หมายเลข ๆ ละ 400 บาท/เดือน รวม 1,122 เลขหมาย (12 เดือน) 
(*โปรโมชั่นส่วนราชการ โทรฟรีในเครือข่ายส่วนราชการทุกหน่วยงาน 
นอกเครือข่ายโทรฟรี 200 บาท อินเตอร์เน็ต จำนวน 5 GB โดยให้เบิกจ่ายได้ไม่เกินเดือนละ 
400 บาท โดยให้ผู้รับผิดชอบเลขหมายดังกล่าวชำระค่าใช้จ่ายส่วนเกินที่เกิดขึ้น)</t>
  </si>
  <si>
    <t xml:space="preserve">  3) ค่าไปรษณีย์ ฯ จัดสรรให้ สถจ. ละ 2,000 บาท/เดือน</t>
  </si>
  <si>
    <t>ค่าตอบแทน ใช้สอยและวัสดุอื่น ๆ</t>
  </si>
  <si>
    <t>จัดสรรให้แก่ส่วนภูมิภาค สถจ. ทุกจังหวัด ๆ ละ 2,000 บาท/ปี เพื่อเป็นค่าใช้จ่ายนอกเหนือจากรายการที่ สถ. จัดให้ เช่น ค่าพวงมาลัย ช่อดอกไม้ กระเช้าดอกไม้ 
หรือพวงมาลา ฯลฯ</t>
  </si>
  <si>
    <t>บัญชีค่าตอบแทนคณะกรรมการและอนุกรรมการข้าราชการหรือพนักงานส่วนท้องถิ่น 64 ไตรมาส 3 (เมษายน - มิถุนายน 2564)</t>
  </si>
  <si>
    <t>จังหวัด</t>
  </si>
  <si>
    <t>ก.จ.จ.</t>
  </si>
  <si>
    <t>อนุกรรมการ</t>
  </si>
  <si>
    <t>ก.ท.จ.</t>
  </si>
  <si>
    <t>ก.อบต.จังหวัด</t>
  </si>
  <si>
    <t>หมาย
เหตุ</t>
  </si>
  <si>
    <t>ประเภท</t>
  </si>
  <si>
    <t>ค่าตอบแทน</t>
  </si>
  <si>
    <t>วินัย</t>
  </si>
  <si>
    <t>อุทธรณ์</t>
  </si>
  <si>
    <t>โอนจำเป็น</t>
  </si>
  <si>
    <t>อุทธรณ์.</t>
  </si>
  <si>
    <t>รวมทั้งสิ้น</t>
  </si>
  <si>
    <t xml:space="preserve"> ก.จ.จ.</t>
  </si>
  <si>
    <t>ก.อบต.จ.</t>
  </si>
  <si>
    <t>กระบี่</t>
  </si>
  <si>
    <t>กาญจนบุรี</t>
  </si>
  <si>
    <t>กาฬสินธุ์</t>
  </si>
  <si>
    <t>กำแพงเพชร</t>
  </si>
  <si>
    <t>ขอนแก่น</t>
  </si>
  <si>
    <t>จันทบุรี</t>
  </si>
  <si>
    <t>ฉะเชิงเทรา</t>
  </si>
  <si>
    <t>ชลบุรี</t>
  </si>
  <si>
    <t>ชัยนาท</t>
  </si>
  <si>
    <t>ชัยภูมิ</t>
  </si>
  <si>
    <t>ชุมพร</t>
  </si>
  <si>
    <t>เชียงราย</t>
  </si>
  <si>
    <t>เชียงใหม่</t>
  </si>
  <si>
    <t>ตรัง</t>
  </si>
  <si>
    <t>ตราด</t>
  </si>
  <si>
    <t>ตาก</t>
  </si>
  <si>
    <t>นครนายก</t>
  </si>
  <si>
    <t>นครปฐม</t>
  </si>
  <si>
    <t>นครพนม</t>
  </si>
  <si>
    <t>นครราชสีมา</t>
  </si>
  <si>
    <t>นครศรีธรรมราช</t>
  </si>
  <si>
    <t>นครสวรรค์</t>
  </si>
  <si>
    <t>นนทบุรี</t>
  </si>
  <si>
    <t>นราธิวาส</t>
  </si>
  <si>
    <t>น่าน</t>
  </si>
  <si>
    <t>บึงกาฬ</t>
  </si>
  <si>
    <t>บุรีรัมย์</t>
  </si>
  <si>
    <t>ปทุมธานี</t>
  </si>
  <si>
    <t>ประจวบคีรีขันธ์</t>
  </si>
  <si>
    <t>ปราจีนบุรี</t>
  </si>
  <si>
    <t>ปัตตานี</t>
  </si>
  <si>
    <t>พระนครศรีอยุธยา</t>
  </si>
  <si>
    <t>พะเยา</t>
  </si>
  <si>
    <t>พังงา</t>
  </si>
  <si>
    <t>พัทลุง</t>
  </si>
  <si>
    <t>พิจิตร</t>
  </si>
  <si>
    <t>พิษณุโลก</t>
  </si>
  <si>
    <t>เพชรบุรี</t>
  </si>
  <si>
    <t>เพชรบูรณ์</t>
  </si>
  <si>
    <t>แพร่</t>
  </si>
  <si>
    <t>ภูเก็ต</t>
  </si>
  <si>
    <t>มหาสารคาม</t>
  </si>
  <si>
    <t>มุกดาหาร</t>
  </si>
  <si>
    <t>แม่ฮ่องสอน</t>
  </si>
  <si>
    <t>ยโสธร</t>
  </si>
  <si>
    <t>ยะลา</t>
  </si>
  <si>
    <t>ร้อยเอ็ด</t>
  </si>
  <si>
    <t>ระนอง</t>
  </si>
  <si>
    <t>ระยอง</t>
  </si>
  <si>
    <t>ราชบุรี</t>
  </si>
  <si>
    <t>ลพบุรี</t>
  </si>
  <si>
    <t>ลำปาง</t>
  </si>
  <si>
    <t>ลำพูน</t>
  </si>
  <si>
    <t>เลย</t>
  </si>
  <si>
    <t>ศรีสะเกษ</t>
  </si>
  <si>
    <t>สกลนคร</t>
  </si>
  <si>
    <t>สงขลา</t>
  </si>
  <si>
    <t>สตูล</t>
  </si>
  <si>
    <t>สมุทรปราการ</t>
  </si>
  <si>
    <t>สมุทรสงคราม</t>
  </si>
  <si>
    <t>สมุทรสาคร</t>
  </si>
  <si>
    <t>สระแก้ว</t>
  </si>
  <si>
    <t>สระบุรี</t>
  </si>
  <si>
    <t>สิงห์บุรี</t>
  </si>
  <si>
    <t>สุโขทัย</t>
  </si>
  <si>
    <t>สุพรรณบุรี</t>
  </si>
  <si>
    <t>สุราษฎร์ธานี</t>
  </si>
  <si>
    <t>สุรินทร์</t>
  </si>
  <si>
    <t>หนองคาย</t>
  </si>
  <si>
    <t>หนองบัวลำภู</t>
  </si>
  <si>
    <t>อ่างทอง</t>
  </si>
  <si>
    <t>อำนาจเจริญ</t>
  </si>
  <si>
    <t>อุดรธานี</t>
  </si>
  <si>
    <t>อุตรดิตถ์</t>
  </si>
  <si>
    <t>อุทัยธานี</t>
  </si>
  <si>
    <t>อุบลราชธานี</t>
  </si>
  <si>
    <t>เมืองพัทยา</t>
  </si>
  <si>
    <t>รวม</t>
  </si>
  <si>
    <t>ประธาน</t>
  </si>
  <si>
    <t>กรรมการ/เลขา</t>
  </si>
  <si>
    <t>อนุวินัย</t>
  </si>
  <si>
    <t>อนุอุทธรณ์</t>
  </si>
  <si>
    <t>ต่อครั้ง</t>
  </si>
  <si>
    <t>76 จังหวัด</t>
  </si>
  <si>
    <t>จำนวนครั้ง
ต่อปี</t>
  </si>
  <si>
    <t>3 ก</t>
  </si>
  <si>
    <t>รายงานผลการใช้จ่ายงบประมาณรายจ่ายประจำปีงบประมาณ พ.ศ. 2564</t>
  </si>
  <si>
    <t>แผนงานบุคลากรภาครัฐ</t>
  </si>
  <si>
    <t>รายการค่าใช้จ่ายบุคลากรภาครัฐ พัฒนาประสิทธิภาพการบริหารราชการแผ่นดิน งบดำเนินงาน</t>
  </si>
  <si>
    <t>ของสำนักงานส่งเสริมการปกครองท้องถิ่นจังหวัด</t>
  </si>
  <si>
    <t>หน่วยงาน</t>
  </si>
  <si>
    <t>งบรายจ่าย/รายการ</t>
  </si>
  <si>
    <t>รหัสกิจกรรมหลัก</t>
  </si>
  <si>
    <t>งบประมาณที่
สถ. จัดสรร
(1)</t>
  </si>
  <si>
    <t>รวมใช้จ่ายทั้งสิ้น
(2)</t>
  </si>
  <si>
    <t>คงเหลืองบประมาณ
(1) - (2)</t>
  </si>
  <si>
    <t>งบดำเนินงาน</t>
  </si>
  <si>
    <t>1</t>
  </si>
  <si>
    <t>ค่าตอบแทน ใช้สอยและวัสดุ</t>
  </si>
  <si>
    <t>รหัสงบประมาณ 1500814008000000</t>
  </si>
  <si>
    <t>สถจ.</t>
  </si>
  <si>
    <t>15008xxxxP2240</t>
  </si>
  <si>
    <t>รายงานผลการเบิกจ่ายค่าเช่าบ้าน ประจำปีงบประมาณ พ.ศ. 2564</t>
  </si>
  <si>
    <t>สำนักงานส่งเสริมการปกครองท้องถิ่นจังหวัด กระบี่</t>
  </si>
  <si>
    <t>(ตัวอย่าง)</t>
  </si>
  <si>
    <t>ลำดับที่</t>
  </si>
  <si>
    <t>สังกัด</t>
  </si>
  <si>
    <t>ชื่อ</t>
  </si>
  <si>
    <t>นามสกุล</t>
  </si>
  <si>
    <t>ประเภทตำแหน่ง</t>
  </si>
  <si>
    <t>ระดับ</t>
  </si>
  <si>
    <t>เงินเดือน</t>
  </si>
  <si>
    <t>สิทธิเบิก</t>
  </si>
  <si>
    <t>เบิกต่อเดือน</t>
  </si>
  <si>
    <t>รวมทั้งปี</t>
  </si>
  <si>
    <t>สัญญาเช่าบ้าน</t>
  </si>
  <si>
    <t>สัญญาเช่าซื้อ (ใช้สิทธิเพื่อผ่อนชำระเงินกู้)</t>
  </si>
  <si>
    <t xml:space="preserve">รายงานผลการเบิกจ่ายค่าเช่าบ้าน ปี 2564 </t>
  </si>
  <si>
    <t>รวมเบิก
ปี 2564</t>
  </si>
  <si>
    <t>หมายเหตุ</t>
  </si>
  <si>
    <t>เดือนละ</t>
  </si>
  <si>
    <t>สัญญาเริ่ม</t>
  </si>
  <si>
    <t>สิ้นสุดสัญญา</t>
  </si>
  <si>
    <t xml:space="preserve">นายสาโรจน์ </t>
  </si>
  <si>
    <t>ไชยมาตร</t>
  </si>
  <si>
    <t xml:space="preserve">อำนวยการ </t>
  </si>
  <si>
    <t>สูง</t>
  </si>
  <si>
    <t>นายพิษณุ</t>
  </si>
  <si>
    <t>ทองดี</t>
  </si>
  <si>
    <t>วิชาการ</t>
  </si>
  <si>
    <t>ชำนาญการพิเศษ</t>
  </si>
  <si>
    <t>นายสง่า</t>
  </si>
  <si>
    <t>ศิริเพชร</t>
  </si>
  <si>
    <t>นายกรีฑา</t>
  </si>
  <si>
    <t>จินดาวงศ์</t>
  </si>
  <si>
    <t>นายวิชัย</t>
  </si>
  <si>
    <t>เม่งช่วย</t>
  </si>
  <si>
    <t xml:space="preserve">ชำนาญการ </t>
  </si>
  <si>
    <t>นายสุริยา</t>
  </si>
  <si>
    <t>กังวานเกียรติกุล</t>
  </si>
  <si>
    <t>ชำนาญการ</t>
  </si>
  <si>
    <t>นางอุไรวรรณ</t>
  </si>
  <si>
    <t>อิสโร</t>
  </si>
  <si>
    <t>นางญะจิตร</t>
  </si>
  <si>
    <t>สุดดวง</t>
  </si>
  <si>
    <t>นายวีรศักดิ์</t>
  </si>
  <si>
    <t>ลายดุล</t>
  </si>
  <si>
    <t>นางงสาววราภรณ์</t>
  </si>
  <si>
    <t>พูลวาสน์</t>
  </si>
  <si>
    <t>นางรวิวรรณ</t>
  </si>
  <si>
    <t>หนูทอง</t>
  </si>
  <si>
    <t>นางสาวฐิตาภรณ์</t>
  </si>
  <si>
    <t>ศรีเทพ</t>
  </si>
  <si>
    <t>นายสุวิชชา</t>
  </si>
  <si>
    <t>โกศินานนท์</t>
  </si>
  <si>
    <t>ปฏิบัติการ</t>
  </si>
  <si>
    <t>นายพรรษิษฐ์</t>
  </si>
  <si>
    <t>ปานแดง</t>
  </si>
  <si>
    <t xml:space="preserve">นายระวุธ  </t>
  </si>
  <si>
    <t>สนิทมัจโร</t>
  </si>
  <si>
    <t>ทั่วไป</t>
  </si>
  <si>
    <t>ชำนาญงาน</t>
  </si>
  <si>
    <t xml:space="preserve">นางสาวพิมพ์ลภัส </t>
  </si>
  <si>
    <t>ณ ระนอง</t>
  </si>
  <si>
    <t>นางสาวภิญญาพัชญ์</t>
  </si>
  <si>
    <t>เพ็ชรพันธ์</t>
  </si>
  <si>
    <t>แผนงานพื้นฐานด้านการปรับสมดุลและพัฒนาระบบการบริหารจัดการภาครัฐ</t>
  </si>
  <si>
    <t>ผลผลิตส่งเสริมและสนับสนุนองค์กรปกครองส่วนท้องถิ่น งบดำเนินงาน</t>
  </si>
  <si>
    <t>งบประมาณสุทธิ
(หลังถัวจ่าย)
(2)</t>
  </si>
  <si>
    <t>รวมใช้จ่ายทั้งสิ้น
(3)</t>
  </si>
  <si>
    <t>คงเหลืองบประมาณ
(2) - (3)</t>
  </si>
  <si>
    <t>รหัสงบประมาณ 1500860005000000</t>
  </si>
  <si>
    <t>ค่าขนย้ายครอบครัว</t>
  </si>
  <si>
    <t>15008xxxxP2274</t>
  </si>
  <si>
    <t>15008xxxxP2275</t>
  </si>
  <si>
    <t>ค่าใช้จ่ายตรวจติดตามการบริหารงาน อปท.</t>
  </si>
  <si>
    <t>15008xxxxP2276</t>
  </si>
  <si>
    <t>ค่าจ้างเหมาแม่บ้าน</t>
  </si>
  <si>
    <t>ค่าตอบแทนคณะกรรมการส่งเสริมกิจการหอพักจังหวัดฯ</t>
  </si>
  <si>
    <t>ค่าตอบแทนคณะกรรมการตาม พ.ร.บ. รักษาความสะอาดฯ</t>
  </si>
  <si>
    <t>ค่าตอบแทนคณะอนุกรรมการอำนวยการการกระจายอำนาจฯ 
ระดับจังหวัด</t>
  </si>
  <si>
    <t>ค่าตอบแทนคณะกรรมการประจำจังหวัดตาม พ.ร.บ.ภาษีที่ดินฯ</t>
  </si>
  <si>
    <t>ค่าตอบแทน ก. จังหวัด</t>
  </si>
  <si>
    <t>ค่ารับรองและพิธีการ</t>
  </si>
  <si>
    <t>ค่าเช่าห้องประชุม</t>
  </si>
  <si>
    <t>ค่าตอบแทน ใช้สอยและวัสดุอื่นๆ</t>
  </si>
  <si>
    <t>ค่าใช้จ่ายในการสัมมนาและฝึกอบรม (โครงการอบรมสัมมนาฯ)</t>
  </si>
  <si>
    <t>15008xxxxP2273</t>
  </si>
  <si>
    <t>ค่าใช้จ่ายในการสัมมนาและฝึกอบรม (โครงการประชุมชี้แจง อปท.ฯ)</t>
  </si>
  <si>
    <t>2</t>
  </si>
  <si>
    <t>ค่าไฟฟ้า</t>
  </si>
  <si>
    <t>ค่าน้ำประปา</t>
  </si>
  <si>
    <t>ค่าโทรศัพท์</t>
  </si>
  <si>
    <t>ค่าไปรษณีย์</t>
  </si>
  <si>
    <t>แผนงานยุทธศาสตร์พัฒนาคุณภาพการศึกษาและการเรียนรู้</t>
  </si>
  <si>
    <t>รหัสงบประมาณ 15008320D0000000</t>
  </si>
  <si>
    <t>(1) โครงการฝึกอบรมการใช้งานระบบข้อมูลสารสนเทศทางการศึกษาท้องถิ่นขององค์กรปกครองส่วนท้องถิ่น และสถานศึกษาในสังกัดองค์กรปกครองส่วนท้องถิ่น ประจำปีงบประมาณ พ.ศ.2564</t>
  </si>
  <si>
    <t>15008xxxxP2241</t>
  </si>
  <si>
    <t>(2) ..........................................</t>
  </si>
  <si>
    <t>(3) ..........................................</t>
  </si>
  <si>
    <t>(1) ค่าใช้จ่ายในการอบรมสัมมนาเพื่อเพิ่มศักยภาพองค์กรปกครองส่วนท้องถิ่นที่ไม่ผ่านเกณฑ์การประเมินมาตรฐานการปฏิบัติราชการขององค์กรปกครองส่วนท้องถิ่นทั้ง 5 ด้าน (เฉลี่ยรวม 5 ด้าน น้อยกว่าร้อยละ 70) ผ่านระบบการประชุมทางไกลผ่านเครือข่ายอินเทอร์เน็ต (Web Conference) ประจำปีงบประมาณ พ.ศ. 2564</t>
  </si>
  <si>
    <t>15008xxxxP2272</t>
  </si>
  <si>
    <t>(6) ค่าใช้จ่ายในการส่งเสริมการมีส่วนร่วมภาคประชาชนในการบริหารงานและตรวจสอบการดำเนินงานขององค์กรปกครองส่วนท้องถิ่น ประจำปีงบประมาณ พ.ศ. 2564 ผ่านระบบการประชุมทางไกลผ่านเครือข่ายอินเทอร์เน็ต (Web Conference)</t>
  </si>
  <si>
    <t>ค่าใช้จ่ายในการประเมินคุณภาพนักเรียนระดับการศึกษาภาคบังคับ</t>
  </si>
  <si>
    <t>15008xxxxP2268</t>
  </si>
  <si>
    <t>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</si>
</sst>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87" formatCode="_(* #,##0.00_);_(* \(#,##0.00\);_(* &quot;-&quot;??_);_(@_)"/>
    <numFmt numFmtId="188" formatCode="_-* #,##0_-;\-* #,##0_-;_-* &quot;-&quot;??_-;_-@_-"/>
    <numFmt numFmtId="189" formatCode="\(0\)"/>
    <numFmt numFmtId="190" formatCode="_(* #,##0_);_(* \(#,##0\);_(* &quot;-&quot;_);_(@_)"/>
    <numFmt numFmtId="191" formatCode="\(0.0\)"/>
  </numFmts>
  <fonts count="2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TH SarabunPSK"/>
      <family val="2"/>
    </font>
    <font>
      <sz val="10"/>
      <name val="Arial"/>
      <family val="2"/>
    </font>
    <font>
      <b/>
      <sz val="20"/>
      <name val="TH SarabunPSK"/>
      <family val="2"/>
    </font>
    <font>
      <sz val="12"/>
      <name val="TH SarabunPSK"/>
      <family val="2"/>
    </font>
    <font>
      <sz val="12"/>
      <color theme="0"/>
      <name val="TH SarabunPSK"/>
      <family val="2"/>
    </font>
    <font>
      <sz val="10"/>
      <name val="TH SarabunPSK"/>
      <family val="2"/>
    </font>
    <font>
      <b/>
      <sz val="13"/>
      <name val="TH SarabunPSK"/>
      <family val="2"/>
    </font>
    <font>
      <b/>
      <sz val="12"/>
      <name val="TH SarabunPSK"/>
      <family val="2"/>
    </font>
    <font>
      <sz val="13"/>
      <name val="TH SarabunPSK"/>
      <family val="2"/>
    </font>
    <font>
      <sz val="11"/>
      <name val="TH SarabunPSK"/>
      <family val="2"/>
    </font>
    <font>
      <sz val="11"/>
      <color theme="1"/>
      <name val="Tahoma"/>
      <family val="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b/>
      <sz val="16"/>
      <color rgb="FFFF0000"/>
      <name val="TH SarabunPSK"/>
      <family val="2"/>
    </font>
    <font>
      <b/>
      <u/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8"/>
      <color rgb="FFFF0000"/>
      <name val="TH SarabunPSK"/>
      <family val="2"/>
    </font>
    <font>
      <b/>
      <sz val="16"/>
      <color theme="0"/>
      <name val="TH SarabunPSK"/>
      <family val="2"/>
    </font>
    <font>
      <sz val="16"/>
      <color rgb="FFFF0000"/>
      <name val="TH SarabunPSK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5D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EA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8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9" fillId="0" borderId="0"/>
    <xf numFmtId="187" fontId="9" fillId="0" borderId="0" applyFont="0" applyFill="0" applyBorder="0" applyAlignment="0" applyProtection="0"/>
    <xf numFmtId="0" fontId="18" fillId="0" borderId="0"/>
    <xf numFmtId="187" fontId="18" fillId="0" borderId="0" applyFont="0" applyFill="0" applyBorder="0" applyAlignment="0" applyProtection="0"/>
    <xf numFmtId="0" fontId="18" fillId="0" borderId="0"/>
    <xf numFmtId="187" fontId="18" fillId="0" borderId="0" applyFont="0" applyFill="0" applyBorder="0" applyAlignment="0" applyProtection="0"/>
    <xf numFmtId="0" fontId="18" fillId="0" borderId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2" fillId="0" borderId="0" applyFont="0" applyFill="0" applyBorder="0" applyAlignment="0" applyProtection="0"/>
  </cellStyleXfs>
  <cellXfs count="282">
    <xf numFmtId="0" fontId="0" fillId="0" borderId="0" xfId="0"/>
    <xf numFmtId="0" fontId="3" fillId="0" borderId="0" xfId="3" applyFont="1" applyAlignment="1">
      <alignment horizontal="center"/>
    </xf>
    <xf numFmtId="0" fontId="3" fillId="0" borderId="0" xfId="3" applyFont="1"/>
    <xf numFmtId="0" fontId="3" fillId="0" borderId="1" xfId="3" applyFont="1" applyBorder="1" applyAlignment="1">
      <alignment horizontal="center"/>
    </xf>
    <xf numFmtId="0" fontId="3" fillId="0" borderId="0" xfId="2" applyNumberFormat="1" applyFont="1" applyAlignment="1">
      <alignment horizontal="center" vertical="top"/>
    </xf>
    <xf numFmtId="0" fontId="4" fillId="0" borderId="2" xfId="3" applyFont="1" applyBorder="1" applyAlignment="1">
      <alignment horizontal="center"/>
    </xf>
    <xf numFmtId="0" fontId="4" fillId="0" borderId="2" xfId="2" applyNumberFormat="1" applyFont="1" applyBorder="1" applyAlignment="1">
      <alignment horizontal="center" vertical="top"/>
    </xf>
    <xf numFmtId="0" fontId="5" fillId="0" borderId="0" xfId="3" applyFont="1" applyAlignment="1">
      <alignment horizontal="center"/>
    </xf>
    <xf numFmtId="0" fontId="5" fillId="0" borderId="2" xfId="3" applyFont="1" applyBorder="1" applyAlignment="1">
      <alignment horizontal="center" vertical="top" wrapText="1"/>
    </xf>
    <xf numFmtId="0" fontId="5" fillId="0" borderId="2" xfId="3" applyFont="1" applyBorder="1" applyAlignment="1">
      <alignment vertical="top" wrapText="1"/>
    </xf>
    <xf numFmtId="0" fontId="6" fillId="0" borderId="2" xfId="2" applyNumberFormat="1" applyFont="1" applyBorder="1" applyAlignment="1">
      <alignment horizontal="center" vertical="top" wrapText="1"/>
    </xf>
    <xf numFmtId="0" fontId="5" fillId="0" borderId="0" xfId="3" applyFont="1" applyAlignment="1">
      <alignment vertical="top" wrapText="1"/>
    </xf>
    <xf numFmtId="0" fontId="5" fillId="0" borderId="3" xfId="3" applyFont="1" applyBorder="1" applyAlignment="1">
      <alignment horizontal="center" vertical="top" wrapText="1"/>
    </xf>
    <xf numFmtId="0" fontId="5" fillId="0" borderId="4" xfId="3" applyFont="1" applyBorder="1" applyAlignment="1">
      <alignment vertical="top" wrapText="1"/>
    </xf>
    <xf numFmtId="0" fontId="4" fillId="0" borderId="2" xfId="3" applyFont="1" applyBorder="1" applyAlignment="1">
      <alignment vertical="top" wrapText="1"/>
    </xf>
    <xf numFmtId="0" fontId="5" fillId="0" borderId="5" xfId="3" applyFont="1" applyBorder="1" applyAlignment="1">
      <alignment horizontal="center" vertical="top" wrapText="1"/>
    </xf>
    <xf numFmtId="0" fontId="6" fillId="0" borderId="5" xfId="3" applyFont="1" applyBorder="1" applyAlignment="1">
      <alignment vertical="top" wrapText="1"/>
    </xf>
    <xf numFmtId="0" fontId="7" fillId="0" borderId="5" xfId="3" applyFont="1" applyBorder="1" applyAlignment="1">
      <alignment vertical="top" wrapText="1"/>
    </xf>
    <xf numFmtId="0" fontId="6" fillId="0" borderId="5" xfId="2" applyNumberFormat="1" applyFont="1" applyBorder="1" applyAlignment="1">
      <alignment horizontal="center" vertical="top" wrapText="1"/>
    </xf>
    <xf numFmtId="0" fontId="5" fillId="0" borderId="6" xfId="3" applyFont="1" applyBorder="1" applyAlignment="1">
      <alignment horizontal="center" vertical="top" wrapText="1"/>
    </xf>
    <xf numFmtId="0" fontId="6" fillId="0" borderId="6" xfId="3" applyFont="1" applyBorder="1" applyAlignment="1">
      <alignment vertical="top" wrapText="1"/>
    </xf>
    <xf numFmtId="0" fontId="6" fillId="0" borderId="6" xfId="3" applyFont="1" applyBorder="1" applyAlignment="1">
      <alignment horizontal="left" vertical="top" wrapText="1" indent="1"/>
    </xf>
    <xf numFmtId="0" fontId="6" fillId="0" borderId="6" xfId="2" applyNumberFormat="1" applyFont="1" applyBorder="1" applyAlignment="1">
      <alignment horizontal="center" vertical="top" wrapText="1"/>
    </xf>
    <xf numFmtId="0" fontId="6" fillId="0" borderId="3" xfId="3" applyFont="1" applyBorder="1" applyAlignment="1">
      <alignment vertical="top" wrapText="1"/>
    </xf>
    <xf numFmtId="0" fontId="6" fillId="0" borderId="3" xfId="3" applyFont="1" applyBorder="1" applyAlignment="1">
      <alignment horizontal="left" vertical="top" wrapText="1" indent="1"/>
    </xf>
    <xf numFmtId="0" fontId="6" fillId="0" borderId="3" xfId="2" applyNumberFormat="1" applyFont="1" applyBorder="1" applyAlignment="1">
      <alignment horizontal="center" vertical="top" wrapText="1"/>
    </xf>
    <xf numFmtId="0" fontId="6" fillId="0" borderId="3" xfId="3" applyFont="1" applyBorder="1" applyAlignment="1">
      <alignment horizontal="center" vertical="top" wrapText="1"/>
    </xf>
    <xf numFmtId="0" fontId="6" fillId="0" borderId="4" xfId="3" applyFont="1" applyBorder="1" applyAlignment="1">
      <alignment vertical="top" wrapText="1"/>
    </xf>
    <xf numFmtId="0" fontId="7" fillId="0" borderId="2" xfId="3" applyFont="1" applyBorder="1" applyAlignment="1">
      <alignment vertical="top" wrapText="1"/>
    </xf>
    <xf numFmtId="0" fontId="6" fillId="0" borderId="5" xfId="3" applyFont="1" applyBorder="1" applyAlignment="1">
      <alignment horizontal="center" vertical="top" wrapText="1"/>
    </xf>
    <xf numFmtId="0" fontId="6" fillId="0" borderId="5" xfId="3" applyFont="1" applyBorder="1" applyAlignment="1">
      <alignment vertical="top" wrapText="1"/>
    </xf>
    <xf numFmtId="0" fontId="6" fillId="0" borderId="6" xfId="3" applyFont="1" applyBorder="1" applyAlignment="1">
      <alignment horizontal="center" vertical="top" wrapText="1"/>
    </xf>
    <xf numFmtId="0" fontId="6" fillId="0" borderId="0" xfId="3" applyFont="1" applyAlignment="1">
      <alignment vertical="top" wrapText="1"/>
    </xf>
    <xf numFmtId="0" fontId="6" fillId="0" borderId="1" xfId="3" applyFont="1" applyBorder="1" applyAlignment="1">
      <alignment vertical="top" wrapText="1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5" fillId="0" borderId="5" xfId="3" applyFont="1" applyBorder="1" applyAlignment="1">
      <alignment vertical="top" wrapText="1"/>
    </xf>
    <xf numFmtId="0" fontId="4" fillId="0" borderId="5" xfId="3" applyFont="1" applyBorder="1" applyAlignment="1">
      <alignment vertical="top" wrapText="1"/>
    </xf>
    <xf numFmtId="0" fontId="5" fillId="0" borderId="6" xfId="3" applyFont="1" applyBorder="1" applyAlignment="1">
      <alignment vertical="top" wrapText="1"/>
    </xf>
    <xf numFmtId="3" fontId="5" fillId="0" borderId="6" xfId="4" applyNumberFormat="1" applyFont="1" applyBorder="1" applyAlignment="1">
      <alignment horizontal="left" vertical="top" wrapText="1" indent="1"/>
    </xf>
    <xf numFmtId="3" fontId="6" fillId="0" borderId="6" xfId="4" applyNumberFormat="1" applyFont="1" applyBorder="1" applyAlignment="1">
      <alignment horizontal="left" vertical="top" wrapText="1" indent="1"/>
    </xf>
    <xf numFmtId="0" fontId="5" fillId="0" borderId="2" xfId="3" applyFont="1" applyBorder="1" applyAlignment="1">
      <alignment horizontal="left" vertical="top" wrapText="1"/>
    </xf>
    <xf numFmtId="0" fontId="5" fillId="0" borderId="0" xfId="3" applyFont="1" applyAlignment="1">
      <alignment vertical="top"/>
    </xf>
    <xf numFmtId="0" fontId="7" fillId="0" borderId="5" xfId="2" applyNumberFormat="1" applyFont="1" applyBorder="1" applyAlignment="1">
      <alignment horizontal="center" vertical="top"/>
    </xf>
    <xf numFmtId="0" fontId="6" fillId="0" borderId="6" xfId="3" applyFont="1" applyBorder="1" applyAlignment="1">
      <alignment horizontal="center"/>
    </xf>
    <xf numFmtId="0" fontId="6" fillId="0" borderId="6" xfId="3" applyFont="1" applyBorder="1" applyAlignment="1">
      <alignment horizontal="left" vertical="top" wrapText="1"/>
    </xf>
    <xf numFmtId="0" fontId="6" fillId="0" borderId="6" xfId="2" applyNumberFormat="1" applyFont="1" applyBorder="1" applyAlignment="1">
      <alignment horizontal="center" vertical="top"/>
    </xf>
    <xf numFmtId="0" fontId="4" fillId="0" borderId="6" xfId="3" applyFont="1" applyBorder="1" applyAlignment="1">
      <alignment horizontal="center"/>
    </xf>
    <xf numFmtId="0" fontId="5" fillId="0" borderId="6" xfId="3" applyFont="1" applyBorder="1" applyAlignment="1">
      <alignment horizontal="left" vertical="top" wrapText="1" indent="1"/>
    </xf>
    <xf numFmtId="0" fontId="6" fillId="0" borderId="7" xfId="3" applyFont="1" applyBorder="1" applyAlignment="1">
      <alignment horizontal="left" vertical="top" wrapText="1" indent="1"/>
    </xf>
    <xf numFmtId="0" fontId="5" fillId="0" borderId="6" xfId="2" applyNumberFormat="1" applyFont="1" applyBorder="1" applyAlignment="1">
      <alignment horizontal="center" vertical="top"/>
    </xf>
    <xf numFmtId="0" fontId="4" fillId="0" borderId="3" xfId="3" applyFont="1" applyBorder="1" applyAlignment="1">
      <alignment horizontal="center"/>
    </xf>
    <xf numFmtId="0" fontId="6" fillId="0" borderId="8" xfId="3" applyFont="1" applyBorder="1" applyAlignment="1">
      <alignment horizontal="left" vertical="top" wrapText="1" indent="1"/>
    </xf>
    <xf numFmtId="0" fontId="8" fillId="0" borderId="3" xfId="2" applyNumberFormat="1" applyFont="1" applyBorder="1" applyAlignment="1">
      <alignment horizontal="center" vertical="top"/>
    </xf>
    <xf numFmtId="0" fontId="5" fillId="0" borderId="3" xfId="2" applyNumberFormat="1" applyFont="1" applyBorder="1" applyAlignment="1">
      <alignment horizontal="center" vertical="top"/>
    </xf>
    <xf numFmtId="0" fontId="8" fillId="0" borderId="6" xfId="2" applyNumberFormat="1" applyFont="1" applyBorder="1" applyAlignment="1">
      <alignment horizontal="center" vertical="top"/>
    </xf>
    <xf numFmtId="0" fontId="6" fillId="0" borderId="9" xfId="3" applyFont="1" applyBorder="1" applyAlignment="1">
      <alignment horizontal="left" vertical="top" wrapText="1"/>
    </xf>
    <xf numFmtId="0" fontId="8" fillId="0" borderId="2" xfId="2" applyNumberFormat="1" applyFont="1" applyBorder="1" applyAlignment="1">
      <alignment horizontal="center" vertical="top"/>
    </xf>
    <xf numFmtId="0" fontId="5" fillId="0" borderId="2" xfId="2" applyNumberFormat="1" applyFont="1" applyBorder="1" applyAlignment="1">
      <alignment horizontal="center" vertical="top"/>
    </xf>
    <xf numFmtId="0" fontId="5" fillId="2" borderId="5" xfId="3" applyFont="1" applyFill="1" applyBorder="1" applyAlignment="1">
      <alignment horizontal="center" vertical="top" wrapText="1"/>
    </xf>
    <xf numFmtId="0" fontId="5" fillId="2" borderId="5" xfId="3" applyFont="1" applyFill="1" applyBorder="1" applyAlignment="1">
      <alignment vertical="top" wrapText="1"/>
    </xf>
    <xf numFmtId="0" fontId="6" fillId="2" borderId="5" xfId="2" applyNumberFormat="1" applyFont="1" applyFill="1" applyBorder="1" applyAlignment="1">
      <alignment horizontal="center" vertical="top" wrapText="1"/>
    </xf>
    <xf numFmtId="0" fontId="5" fillId="2" borderId="5" xfId="2" applyNumberFormat="1" applyFont="1" applyFill="1" applyBorder="1" applyAlignment="1">
      <alignment horizontal="center" vertical="top" wrapText="1"/>
    </xf>
    <xf numFmtId="0" fontId="5" fillId="2" borderId="6" xfId="3" applyFont="1" applyFill="1" applyBorder="1" applyAlignment="1">
      <alignment horizontal="center" vertical="top" wrapText="1"/>
    </xf>
    <xf numFmtId="0" fontId="5" fillId="2" borderId="6" xfId="3" applyFont="1" applyFill="1" applyBorder="1" applyAlignment="1">
      <alignment vertical="top" wrapText="1"/>
    </xf>
    <xf numFmtId="0" fontId="6" fillId="2" borderId="6" xfId="3" applyFont="1" applyFill="1" applyBorder="1" applyAlignment="1">
      <alignment vertical="top" wrapText="1"/>
    </xf>
    <xf numFmtId="0" fontId="8" fillId="2" borderId="6" xfId="2" applyNumberFormat="1" applyFont="1" applyFill="1" applyBorder="1" applyAlignment="1">
      <alignment horizontal="center" vertical="top" wrapText="1"/>
    </xf>
    <xf numFmtId="0" fontId="5" fillId="2" borderId="6" xfId="2" applyNumberFormat="1" applyFont="1" applyFill="1" applyBorder="1" applyAlignment="1">
      <alignment horizontal="center" vertical="top" wrapText="1"/>
    </xf>
    <xf numFmtId="0" fontId="8" fillId="2" borderId="6" xfId="3" applyFont="1" applyFill="1" applyBorder="1" applyAlignment="1">
      <alignment vertical="top" wrapText="1"/>
    </xf>
    <xf numFmtId="0" fontId="5" fillId="2" borderId="3" xfId="3" applyFont="1" applyFill="1" applyBorder="1" applyAlignment="1">
      <alignment horizontal="center" vertical="top" wrapText="1"/>
    </xf>
    <xf numFmtId="0" fontId="5" fillId="2" borderId="3" xfId="3" applyFont="1" applyFill="1" applyBorder="1" applyAlignment="1">
      <alignment vertical="top" wrapText="1"/>
    </xf>
    <xf numFmtId="0" fontId="8" fillId="2" borderId="3" xfId="3" applyFont="1" applyFill="1" applyBorder="1" applyAlignment="1">
      <alignment vertical="top" wrapText="1"/>
    </xf>
    <xf numFmtId="0" fontId="8" fillId="0" borderId="6" xfId="2" applyNumberFormat="1" applyFont="1" applyBorder="1" applyAlignment="1">
      <alignment horizontal="center" vertical="top" wrapText="1"/>
    </xf>
    <xf numFmtId="0" fontId="5" fillId="0" borderId="6" xfId="2" applyNumberFormat="1" applyFont="1" applyBorder="1" applyAlignment="1">
      <alignment horizontal="center" vertical="top" wrapText="1"/>
    </xf>
    <xf numFmtId="0" fontId="5" fillId="0" borderId="3" xfId="3" applyFont="1" applyBorder="1" applyAlignment="1">
      <alignment horizontal="left" vertical="top" wrapText="1"/>
    </xf>
    <xf numFmtId="0" fontId="5" fillId="0" borderId="3" xfId="3" applyFont="1" applyBorder="1" applyAlignment="1">
      <alignment vertical="top" wrapText="1"/>
    </xf>
    <xf numFmtId="0" fontId="8" fillId="0" borderId="3" xfId="2" applyNumberFormat="1" applyFont="1" applyBorder="1" applyAlignment="1">
      <alignment horizontal="center" vertical="top" wrapText="1"/>
    </xf>
    <xf numFmtId="0" fontId="5" fillId="0" borderId="3" xfId="2" applyNumberFormat="1" applyFont="1" applyBorder="1" applyAlignment="1">
      <alignment horizontal="center" vertical="top" wrapText="1"/>
    </xf>
    <xf numFmtId="49" fontId="5" fillId="0" borderId="6" xfId="3" applyNumberFormat="1" applyFont="1" applyBorder="1" applyAlignment="1">
      <alignment horizontal="left" vertical="top" wrapText="1" indent="1"/>
    </xf>
    <xf numFmtId="0" fontId="5" fillId="0" borderId="3" xfId="3" applyFont="1" applyBorder="1" applyAlignment="1">
      <alignment horizontal="left" vertical="top" wrapText="1" indent="1"/>
    </xf>
    <xf numFmtId="0" fontId="5" fillId="0" borderId="5" xfId="3" applyFont="1" applyBorder="1" applyAlignment="1">
      <alignment horizontal="left" vertical="top" wrapText="1"/>
    </xf>
    <xf numFmtId="49" fontId="5" fillId="0" borderId="6" xfId="3" applyNumberFormat="1" applyFont="1" applyBorder="1" applyAlignment="1">
      <alignment horizontal="left" vertical="top" wrapText="1"/>
    </xf>
    <xf numFmtId="49" fontId="5" fillId="0" borderId="3" xfId="3" applyNumberFormat="1" applyFont="1" applyBorder="1" applyAlignment="1">
      <alignment horizontal="left" vertical="top" wrapText="1"/>
    </xf>
    <xf numFmtId="0" fontId="5" fillId="0" borderId="2" xfId="3" applyFont="1" applyBorder="1" applyAlignment="1">
      <alignment horizontal="center" vertical="top"/>
    </xf>
    <xf numFmtId="49" fontId="5" fillId="0" borderId="5" xfId="5" applyNumberFormat="1" applyFont="1" applyBorder="1" applyAlignment="1">
      <alignment vertical="top"/>
    </xf>
    <xf numFmtId="0" fontId="5" fillId="0" borderId="6" xfId="3" applyFont="1" applyBorder="1" applyAlignment="1">
      <alignment horizontal="left" vertical="top" wrapText="1"/>
    </xf>
    <xf numFmtId="0" fontId="3" fillId="0" borderId="0" xfId="3" applyFont="1" applyAlignment="1">
      <alignment horizontal="center"/>
    </xf>
    <xf numFmtId="0" fontId="10" fillId="0" borderId="0" xfId="6" applyFont="1" applyAlignment="1">
      <alignment horizontal="center" vertical="center" wrapText="1"/>
    </xf>
    <xf numFmtId="0" fontId="5" fillId="0" borderId="0" xfId="6" applyFont="1"/>
    <xf numFmtId="0" fontId="11" fillId="0" borderId="0" xfId="6" applyFont="1" applyAlignment="1">
      <alignment horizontal="center" vertical="center" wrapText="1"/>
    </xf>
    <xf numFmtId="0" fontId="12" fillId="0" borderId="0" xfId="6" applyFont="1" applyAlignment="1">
      <alignment horizontal="center" vertical="center" wrapText="1"/>
    </xf>
    <xf numFmtId="187" fontId="12" fillId="0" borderId="0" xfId="1" applyFont="1" applyFill="1" applyAlignment="1">
      <alignment horizontal="center" vertical="center" wrapText="1"/>
    </xf>
    <xf numFmtId="0" fontId="11" fillId="0" borderId="0" xfId="6" applyFont="1"/>
    <xf numFmtId="0" fontId="4" fillId="0" borderId="5" xfId="6" applyFont="1" applyBorder="1" applyAlignment="1">
      <alignment horizontal="center"/>
    </xf>
    <xf numFmtId="0" fontId="4" fillId="0" borderId="9" xfId="6" applyFont="1" applyBorder="1" applyAlignment="1">
      <alignment horizontal="center" vertical="center" wrapText="1"/>
    </xf>
    <xf numFmtId="0" fontId="13" fillId="0" borderId="10" xfId="6" applyFont="1" applyBorder="1" applyAlignment="1">
      <alignment horizontal="center" vertical="center" wrapText="1"/>
    </xf>
    <xf numFmtId="187" fontId="13" fillId="0" borderId="5" xfId="1" applyFont="1" applyFill="1" applyBorder="1" applyAlignment="1">
      <alignment horizontal="center" vertical="center" wrapText="1"/>
    </xf>
    <xf numFmtId="187" fontId="13" fillId="0" borderId="5" xfId="1" applyFont="1" applyFill="1" applyBorder="1" applyAlignment="1">
      <alignment horizontal="center" vertical="center"/>
    </xf>
    <xf numFmtId="0" fontId="14" fillId="0" borderId="5" xfId="6" applyFont="1" applyBorder="1" applyAlignment="1">
      <alignment horizontal="center" vertical="center" wrapText="1"/>
    </xf>
    <xf numFmtId="0" fontId="5" fillId="0" borderId="5" xfId="6" applyFont="1" applyBorder="1"/>
    <xf numFmtId="0" fontId="4" fillId="0" borderId="6" xfId="6" applyFont="1" applyBorder="1" applyAlignment="1">
      <alignment horizontal="center"/>
    </xf>
    <xf numFmtId="0" fontId="11" fillId="0" borderId="5" xfId="6" applyFont="1" applyBorder="1" applyAlignment="1">
      <alignment horizontal="center"/>
    </xf>
    <xf numFmtId="187" fontId="15" fillId="0" borderId="11" xfId="1" applyFont="1" applyFill="1" applyBorder="1" applyAlignment="1">
      <alignment horizontal="center"/>
    </xf>
    <xf numFmtId="0" fontId="11" fillId="0" borderId="12" xfId="6" applyFont="1" applyBorder="1" applyAlignment="1">
      <alignment horizontal="center"/>
    </xf>
    <xf numFmtId="187" fontId="11" fillId="0" borderId="5" xfId="1" applyFont="1" applyFill="1" applyBorder="1" applyAlignment="1">
      <alignment horizontal="center"/>
    </xf>
    <xf numFmtId="4" fontId="11" fillId="0" borderId="12" xfId="6" applyNumberFormat="1" applyFont="1" applyBorder="1" applyAlignment="1">
      <alignment horizontal="center"/>
    </xf>
    <xf numFmtId="0" fontId="14" fillId="0" borderId="6" xfId="6" applyFont="1" applyBorder="1" applyAlignment="1">
      <alignment horizontal="center" vertical="center"/>
    </xf>
    <xf numFmtId="0" fontId="4" fillId="0" borderId="3" xfId="6" applyFont="1" applyBorder="1" applyAlignment="1">
      <alignment horizontal="center"/>
    </xf>
    <xf numFmtId="0" fontId="11" fillId="0" borderId="3" xfId="6" applyFont="1" applyBorder="1" applyAlignment="1">
      <alignment horizontal="center"/>
    </xf>
    <xf numFmtId="187" fontId="15" fillId="0" borderId="13" xfId="1" applyFont="1" applyFill="1" applyBorder="1" applyAlignment="1">
      <alignment horizontal="center"/>
    </xf>
    <xf numFmtId="0" fontId="4" fillId="0" borderId="13" xfId="6" applyFont="1" applyBorder="1" applyAlignment="1">
      <alignment horizontal="center"/>
    </xf>
    <xf numFmtId="187" fontId="11" fillId="0" borderId="3" xfId="1" applyFont="1" applyFill="1" applyBorder="1" applyAlignment="1">
      <alignment horizontal="center"/>
    </xf>
    <xf numFmtId="187" fontId="11" fillId="0" borderId="13" xfId="1" applyFont="1" applyFill="1" applyBorder="1" applyAlignment="1">
      <alignment horizontal="center"/>
    </xf>
    <xf numFmtId="4" fontId="4" fillId="0" borderId="13" xfId="6" applyNumberFormat="1" applyFont="1" applyBorder="1" applyAlignment="1">
      <alignment horizontal="center"/>
    </xf>
    <xf numFmtId="187" fontId="11" fillId="0" borderId="8" xfId="1" applyFont="1" applyFill="1" applyBorder="1" applyAlignment="1">
      <alignment horizontal="center"/>
    </xf>
    <xf numFmtId="0" fontId="14" fillId="0" borderId="3" xfId="6" applyFont="1" applyBorder="1" applyAlignment="1">
      <alignment horizontal="center" vertical="center"/>
    </xf>
    <xf numFmtId="0" fontId="5" fillId="0" borderId="3" xfId="6" applyFont="1" applyBorder="1"/>
    <xf numFmtId="3" fontId="16" fillId="0" borderId="3" xfId="6" applyNumberFormat="1" applyFont="1" applyBorder="1" applyAlignment="1">
      <alignment horizontal="center"/>
    </xf>
    <xf numFmtId="4" fontId="16" fillId="0" borderId="3" xfId="6" applyNumberFormat="1" applyFont="1" applyBorder="1"/>
    <xf numFmtId="3" fontId="16" fillId="0" borderId="2" xfId="6" applyNumberFormat="1" applyFont="1" applyBorder="1" applyAlignment="1">
      <alignment horizontal="center"/>
    </xf>
    <xf numFmtId="187" fontId="16" fillId="0" borderId="2" xfId="1" applyFont="1" applyFill="1" applyBorder="1" applyAlignment="1">
      <alignment horizontal="center"/>
    </xf>
    <xf numFmtId="3" fontId="16" fillId="0" borderId="2" xfId="7" applyNumberFormat="1" applyFont="1" applyFill="1" applyBorder="1" applyAlignment="1">
      <alignment horizontal="center"/>
    </xf>
    <xf numFmtId="187" fontId="16" fillId="0" borderId="2" xfId="6" applyNumberFormat="1" applyFont="1" applyBorder="1"/>
    <xf numFmtId="0" fontId="16" fillId="0" borderId="0" xfId="6" applyFont="1"/>
    <xf numFmtId="4" fontId="16" fillId="0" borderId="2" xfId="6" applyNumberFormat="1" applyFont="1" applyBorder="1"/>
    <xf numFmtId="187" fontId="16" fillId="0" borderId="2" xfId="1" applyFont="1" applyFill="1" applyBorder="1"/>
    <xf numFmtId="0" fontId="14" fillId="0" borderId="2" xfId="6" applyFont="1" applyBorder="1"/>
    <xf numFmtId="0" fontId="14" fillId="0" borderId="2" xfId="6" applyFont="1" applyBorder="1" applyAlignment="1">
      <alignment horizontal="center"/>
    </xf>
    <xf numFmtId="187" fontId="14" fillId="0" borderId="2" xfId="1" applyFont="1" applyFill="1" applyBorder="1" applyAlignment="1">
      <alignment horizontal="center"/>
    </xf>
    <xf numFmtId="187" fontId="16" fillId="0" borderId="0" xfId="1" applyFont="1" applyFill="1" applyAlignment="1">
      <alignment horizontal="center"/>
    </xf>
    <xf numFmtId="187" fontId="16" fillId="0" borderId="0" xfId="1" applyFont="1" applyFill="1"/>
    <xf numFmtId="3" fontId="16" fillId="0" borderId="0" xfId="6" applyNumberFormat="1" applyFont="1" applyAlignment="1">
      <alignment horizontal="center"/>
    </xf>
    <xf numFmtId="3" fontId="16" fillId="0" borderId="0" xfId="7" applyNumberFormat="1" applyFont="1" applyFill="1" applyBorder="1" applyAlignment="1">
      <alignment horizontal="center"/>
    </xf>
    <xf numFmtId="0" fontId="16" fillId="0" borderId="0" xfId="6" applyFont="1" applyAlignment="1">
      <alignment vertical="center"/>
    </xf>
    <xf numFmtId="0" fontId="16" fillId="3" borderId="0" xfId="6" applyFont="1" applyFill="1"/>
    <xf numFmtId="3" fontId="16" fillId="3" borderId="0" xfId="6" applyNumberFormat="1" applyFont="1" applyFill="1" applyAlignment="1">
      <alignment horizontal="center"/>
    </xf>
    <xf numFmtId="187" fontId="16" fillId="3" borderId="0" xfId="1" applyFont="1" applyFill="1" applyAlignment="1">
      <alignment horizontal="center"/>
    </xf>
    <xf numFmtId="187" fontId="17" fillId="3" borderId="0" xfId="1" applyFont="1" applyFill="1" applyAlignment="1">
      <alignment horizontal="center" vertical="center"/>
    </xf>
    <xf numFmtId="187" fontId="17" fillId="3" borderId="0" xfId="1" applyFont="1" applyFill="1" applyAlignment="1">
      <alignment vertical="center"/>
    </xf>
    <xf numFmtId="0" fontId="16" fillId="4" borderId="0" xfId="6" applyFont="1" applyFill="1"/>
    <xf numFmtId="3" fontId="16" fillId="4" borderId="0" xfId="6" applyNumberFormat="1" applyFont="1" applyFill="1" applyAlignment="1">
      <alignment horizontal="center"/>
    </xf>
    <xf numFmtId="187" fontId="16" fillId="4" borderId="0" xfId="1" applyFont="1" applyFill="1" applyAlignment="1">
      <alignment vertical="center"/>
    </xf>
    <xf numFmtId="187" fontId="17" fillId="4" borderId="0" xfId="1" applyFont="1" applyFill="1" applyAlignment="1">
      <alignment horizontal="center" vertical="center"/>
    </xf>
    <xf numFmtId="187" fontId="17" fillId="0" borderId="0" xfId="1" applyFont="1" applyFill="1" applyAlignment="1">
      <alignment horizontal="center" vertical="center"/>
    </xf>
    <xf numFmtId="187" fontId="17" fillId="0" borderId="0" xfId="1" applyFont="1" applyFill="1" applyAlignment="1">
      <alignment vertical="center"/>
    </xf>
    <xf numFmtId="187" fontId="16" fillId="0" borderId="0" xfId="1" applyFont="1" applyFill="1" applyAlignment="1">
      <alignment vertical="center"/>
    </xf>
    <xf numFmtId="3" fontId="16" fillId="0" borderId="0" xfId="7" applyNumberFormat="1" applyFont="1" applyFill="1" applyBorder="1" applyAlignment="1">
      <alignment horizontal="center" vertical="center"/>
    </xf>
    <xf numFmtId="0" fontId="16" fillId="3" borderId="0" xfId="6" applyFont="1" applyFill="1" applyAlignment="1">
      <alignment vertical="center"/>
    </xf>
    <xf numFmtId="0" fontId="5" fillId="0" borderId="0" xfId="6" applyFont="1" applyAlignment="1">
      <alignment vertical="center"/>
    </xf>
    <xf numFmtId="187" fontId="5" fillId="0" borderId="0" xfId="1" applyFont="1" applyFill="1" applyAlignment="1">
      <alignment vertical="center"/>
    </xf>
    <xf numFmtId="4" fontId="5" fillId="0" borderId="0" xfId="6" applyNumberFormat="1" applyFont="1" applyAlignment="1">
      <alignment vertical="center"/>
    </xf>
    <xf numFmtId="0" fontId="13" fillId="0" borderId="0" xfId="6" applyFont="1" applyAlignment="1">
      <alignment horizontal="center" vertical="center"/>
    </xf>
    <xf numFmtId="0" fontId="14" fillId="0" borderId="0" xfId="6" applyFont="1" applyAlignment="1">
      <alignment vertical="center"/>
    </xf>
    <xf numFmtId="0" fontId="14" fillId="0" borderId="0" xfId="6" applyFont="1" applyAlignment="1">
      <alignment horizontal="center" vertical="center"/>
    </xf>
    <xf numFmtId="3" fontId="17" fillId="0" borderId="0" xfId="6" applyNumberFormat="1" applyFont="1" applyAlignment="1">
      <alignment horizontal="center" wrapText="1"/>
    </xf>
    <xf numFmtId="187" fontId="5" fillId="0" borderId="0" xfId="1" applyFont="1" applyFill="1"/>
    <xf numFmtId="4" fontId="5" fillId="0" borderId="0" xfId="6" applyNumberFormat="1" applyFont="1"/>
    <xf numFmtId="0" fontId="13" fillId="0" borderId="0" xfId="6" applyFont="1" applyAlignment="1">
      <alignment horizontal="center"/>
    </xf>
    <xf numFmtId="3" fontId="16" fillId="0" borderId="0" xfId="6" applyNumberFormat="1" applyFont="1" applyAlignment="1">
      <alignment horizontal="center" vertical="center"/>
    </xf>
    <xf numFmtId="0" fontId="11" fillId="0" borderId="0" xfId="6" applyFont="1" applyAlignment="1">
      <alignment vertical="center"/>
    </xf>
    <xf numFmtId="3" fontId="16" fillId="0" borderId="0" xfId="6" applyNumberFormat="1" applyFont="1" applyAlignment="1">
      <alignment horizontal="center" vertical="center"/>
    </xf>
    <xf numFmtId="0" fontId="17" fillId="0" borderId="0" xfId="6" applyFont="1" applyAlignment="1">
      <alignment vertical="center"/>
    </xf>
    <xf numFmtId="0" fontId="19" fillId="0" borderId="0" xfId="8" applyFont="1" applyAlignment="1">
      <alignment horizontal="center" vertical="top"/>
    </xf>
    <xf numFmtId="0" fontId="19" fillId="0" borderId="0" xfId="8" applyFont="1" applyAlignment="1">
      <alignment vertical="top"/>
    </xf>
    <xf numFmtId="0" fontId="20" fillId="0" borderId="0" xfId="8" applyFont="1"/>
    <xf numFmtId="0" fontId="20" fillId="0" borderId="0" xfId="8" applyFont="1" applyAlignment="1">
      <alignment horizontal="center"/>
    </xf>
    <xf numFmtId="0" fontId="20" fillId="0" borderId="0" xfId="8" applyFont="1" applyAlignment="1">
      <alignment horizontal="left"/>
    </xf>
    <xf numFmtId="0" fontId="20" fillId="0" borderId="0" xfId="8" applyFont="1" applyAlignment="1">
      <alignment vertical="center"/>
    </xf>
    <xf numFmtId="0" fontId="21" fillId="0" borderId="0" xfId="8" applyFont="1" applyAlignment="1">
      <alignment horizontal="center" vertical="center"/>
    </xf>
    <xf numFmtId="0" fontId="21" fillId="0" borderId="0" xfId="8" applyFont="1" applyAlignment="1">
      <alignment vertical="center"/>
    </xf>
    <xf numFmtId="187" fontId="21" fillId="0" borderId="0" xfId="9" applyFont="1" applyAlignment="1">
      <alignment horizontal="right"/>
    </xf>
    <xf numFmtId="0" fontId="21" fillId="5" borderId="5" xfId="8" applyFont="1" applyFill="1" applyBorder="1" applyAlignment="1">
      <alignment horizontal="center" vertical="center"/>
    </xf>
    <xf numFmtId="0" fontId="21" fillId="5" borderId="14" xfId="8" applyFont="1" applyFill="1" applyBorder="1" applyAlignment="1">
      <alignment horizontal="center" vertical="center"/>
    </xf>
    <xf numFmtId="0" fontId="21" fillId="5" borderId="12" xfId="8" applyFont="1" applyFill="1" applyBorder="1" applyAlignment="1">
      <alignment horizontal="center" vertical="center"/>
    </xf>
    <xf numFmtId="0" fontId="21" fillId="5" borderId="5" xfId="8" applyFont="1" applyFill="1" applyBorder="1" applyAlignment="1">
      <alignment horizontal="center" vertical="center" wrapText="1"/>
    </xf>
    <xf numFmtId="17" fontId="21" fillId="5" borderId="5" xfId="8" applyNumberFormat="1" applyFont="1" applyFill="1" applyBorder="1" applyAlignment="1">
      <alignment horizontal="center" vertical="center"/>
    </xf>
    <xf numFmtId="188" fontId="22" fillId="0" borderId="2" xfId="9" applyNumberFormat="1" applyFont="1" applyBorder="1" applyAlignment="1">
      <alignment horizontal="center" vertical="top"/>
    </xf>
    <xf numFmtId="49" fontId="22" fillId="0" borderId="10" xfId="9" applyNumberFormat="1" applyFont="1" applyBorder="1" applyAlignment="1">
      <alignment horizontal="left"/>
    </xf>
    <xf numFmtId="0" fontId="22" fillId="0" borderId="15" xfId="8" applyFont="1" applyBorder="1" applyAlignment="1">
      <alignment vertical="center"/>
    </xf>
    <xf numFmtId="187" fontId="22" fillId="0" borderId="2" xfId="8" applyNumberFormat="1" applyFont="1" applyBorder="1" applyAlignment="1">
      <alignment horizontal="center" vertical="top" wrapText="1"/>
    </xf>
    <xf numFmtId="187" fontId="22" fillId="0" borderId="2" xfId="8" applyNumberFormat="1" applyFont="1" applyBorder="1" applyAlignment="1">
      <alignment horizontal="right" vertical="top" wrapText="1"/>
    </xf>
    <xf numFmtId="0" fontId="22" fillId="0" borderId="0" xfId="8" applyFont="1"/>
    <xf numFmtId="188" fontId="22" fillId="3" borderId="2" xfId="9" applyNumberFormat="1" applyFont="1" applyFill="1" applyBorder="1" applyAlignment="1">
      <alignment horizontal="center" vertical="top"/>
    </xf>
    <xf numFmtId="49" fontId="3" fillId="3" borderId="9" xfId="9" applyNumberFormat="1" applyFont="1" applyFill="1" applyBorder="1" applyAlignment="1">
      <alignment horizontal="left" vertical="top"/>
    </xf>
    <xf numFmtId="49" fontId="3" fillId="3" borderId="15" xfId="9" applyNumberFormat="1" applyFont="1" applyFill="1" applyBorder="1" applyAlignment="1">
      <alignment horizontal="left" vertical="top"/>
    </xf>
    <xf numFmtId="187" fontId="22" fillId="3" borderId="2" xfId="8" applyNumberFormat="1" applyFont="1" applyFill="1" applyBorder="1" applyAlignment="1">
      <alignment horizontal="center" vertical="top" wrapText="1"/>
    </xf>
    <xf numFmtId="187" fontId="22" fillId="3" borderId="2" xfId="8" applyNumberFormat="1" applyFont="1" applyFill="1" applyBorder="1" applyAlignment="1">
      <alignment horizontal="right" vertical="top" wrapText="1"/>
    </xf>
    <xf numFmtId="187" fontId="22" fillId="3" borderId="3" xfId="8" applyNumberFormat="1" applyFont="1" applyFill="1" applyBorder="1" applyAlignment="1">
      <alignment horizontal="right" vertical="top" wrapText="1"/>
    </xf>
    <xf numFmtId="188" fontId="22" fillId="0" borderId="5" xfId="9" applyNumberFormat="1" applyFont="1" applyBorder="1" applyAlignment="1">
      <alignment horizontal="center" vertical="top"/>
    </xf>
    <xf numFmtId="49" fontId="22" fillId="0" borderId="4" xfId="9" applyNumberFormat="1" applyFont="1" applyBorder="1" applyAlignment="1">
      <alignment horizontal="left"/>
    </xf>
    <xf numFmtId="0" fontId="22" fillId="0" borderId="4" xfId="8" applyFont="1" applyBorder="1" applyAlignment="1">
      <alignment vertical="center"/>
    </xf>
    <xf numFmtId="187" fontId="22" fillId="0" borderId="5" xfId="8" applyNumberFormat="1" applyFont="1" applyBorder="1" applyAlignment="1">
      <alignment horizontal="center" vertical="top" wrapText="1"/>
    </xf>
    <xf numFmtId="187" fontId="22" fillId="0" borderId="5" xfId="8" applyNumberFormat="1" applyFont="1" applyBorder="1" applyAlignment="1">
      <alignment horizontal="right" vertical="top" wrapText="1"/>
    </xf>
    <xf numFmtId="188" fontId="21" fillId="0" borderId="2" xfId="9" applyNumberFormat="1" applyFont="1" applyBorder="1" applyAlignment="1">
      <alignment horizontal="center" vertical="top" wrapText="1"/>
    </xf>
    <xf numFmtId="189" fontId="21" fillId="0" borderId="14" xfId="9" applyNumberFormat="1" applyFont="1" applyBorder="1" applyAlignment="1">
      <alignment horizontal="left" vertical="top" wrapText="1"/>
    </xf>
    <xf numFmtId="49" fontId="21" fillId="0" borderId="12" xfId="9" applyNumberFormat="1" applyFont="1" applyBorder="1" applyAlignment="1">
      <alignment vertical="top" wrapText="1"/>
    </xf>
    <xf numFmtId="187" fontId="21" fillId="0" borderId="5" xfId="9" applyFont="1" applyBorder="1" applyAlignment="1">
      <alignment horizontal="center" vertical="top" wrapText="1"/>
    </xf>
    <xf numFmtId="187" fontId="21" fillId="0" borderId="5" xfId="9" applyFont="1" applyBorder="1" applyAlignment="1">
      <alignment horizontal="right" vertical="top" wrapText="1"/>
    </xf>
    <xf numFmtId="0" fontId="20" fillId="0" borderId="0" xfId="8" applyFont="1" applyAlignment="1">
      <alignment vertical="top" wrapText="1"/>
    </xf>
    <xf numFmtId="188" fontId="21" fillId="6" borderId="3" xfId="9" applyNumberFormat="1" applyFont="1" applyFill="1" applyBorder="1" applyAlignment="1">
      <alignment horizontal="center"/>
    </xf>
    <xf numFmtId="187" fontId="3" fillId="6" borderId="9" xfId="9" applyFont="1" applyFill="1" applyBorder="1" applyAlignment="1">
      <alignment horizontal="center" vertical="center"/>
    </xf>
    <xf numFmtId="187" fontId="3" fillId="6" borderId="10" xfId="9" applyFont="1" applyFill="1" applyBorder="1" applyAlignment="1">
      <alignment horizontal="center" vertical="center"/>
    </xf>
    <xf numFmtId="187" fontId="3" fillId="6" borderId="2" xfId="8" applyNumberFormat="1" applyFont="1" applyFill="1" applyBorder="1" applyAlignment="1">
      <alignment horizontal="center" vertical="top" wrapText="1"/>
    </xf>
    <xf numFmtId="187" fontId="3" fillId="6" borderId="2" xfId="8" applyNumberFormat="1" applyFont="1" applyFill="1" applyBorder="1" applyAlignment="1">
      <alignment horizontal="right" vertical="top" wrapText="1"/>
    </xf>
    <xf numFmtId="0" fontId="23" fillId="0" borderId="0" xfId="8" applyFont="1" applyAlignment="1">
      <alignment horizontal="center"/>
    </xf>
    <xf numFmtId="0" fontId="24" fillId="0" borderId="0" xfId="10" applyFont="1" applyAlignment="1">
      <alignment horizontal="center" vertical="top"/>
    </xf>
    <xf numFmtId="0" fontId="20" fillId="0" borderId="0" xfId="10" applyFont="1" applyAlignment="1">
      <alignment horizontal="left" vertical="top"/>
    </xf>
    <xf numFmtId="0" fontId="25" fillId="0" borderId="0" xfId="10" applyFont="1" applyAlignment="1">
      <alignment horizontal="center" vertical="top"/>
    </xf>
    <xf numFmtId="187" fontId="26" fillId="0" borderId="1" xfId="1" applyFont="1" applyBorder="1" applyAlignment="1">
      <alignment horizontal="center" vertical="top"/>
    </xf>
    <xf numFmtId="188" fontId="24" fillId="7" borderId="5" xfId="11" applyNumberFormat="1" applyFont="1" applyFill="1" applyBorder="1" applyAlignment="1">
      <alignment horizontal="center" vertical="top"/>
    </xf>
    <xf numFmtId="0" fontId="24" fillId="7" borderId="14" xfId="10" applyFont="1" applyFill="1" applyBorder="1" applyAlignment="1">
      <alignment horizontal="center" vertical="top"/>
    </xf>
    <xf numFmtId="0" fontId="24" fillId="7" borderId="12" xfId="10" applyFont="1" applyFill="1" applyBorder="1" applyAlignment="1">
      <alignment horizontal="center" vertical="top"/>
    </xf>
    <xf numFmtId="0" fontId="24" fillId="7" borderId="5" xfId="10" applyFont="1" applyFill="1" applyBorder="1" applyAlignment="1">
      <alignment horizontal="center" vertical="top"/>
    </xf>
    <xf numFmtId="187" fontId="24" fillId="7" borderId="5" xfId="1" applyFont="1" applyFill="1" applyBorder="1" applyAlignment="1">
      <alignment horizontal="center" vertical="top"/>
    </xf>
    <xf numFmtId="188" fontId="24" fillId="8" borderId="9" xfId="11" applyNumberFormat="1" applyFont="1" applyFill="1" applyBorder="1" applyAlignment="1">
      <alignment horizontal="center" vertical="top"/>
    </xf>
    <xf numFmtId="188" fontId="24" fillId="8" borderId="15" xfId="11" applyNumberFormat="1" applyFont="1" applyFill="1" applyBorder="1" applyAlignment="1">
      <alignment horizontal="center" vertical="top"/>
    </xf>
    <xf numFmtId="188" fontId="24" fillId="8" borderId="10" xfId="11" applyNumberFormat="1" applyFont="1" applyFill="1" applyBorder="1" applyAlignment="1">
      <alignment horizontal="center" vertical="top"/>
    </xf>
    <xf numFmtId="188" fontId="24" fillId="4" borderId="9" xfId="11" applyNumberFormat="1" applyFont="1" applyFill="1" applyBorder="1" applyAlignment="1">
      <alignment horizontal="center" vertical="top"/>
    </xf>
    <xf numFmtId="188" fontId="24" fillId="4" borderId="15" xfId="11" applyNumberFormat="1" applyFont="1" applyFill="1" applyBorder="1" applyAlignment="1">
      <alignment horizontal="center" vertical="top"/>
    </xf>
    <xf numFmtId="188" fontId="24" fillId="4" borderId="10" xfId="11" applyNumberFormat="1" applyFont="1" applyFill="1" applyBorder="1" applyAlignment="1">
      <alignment horizontal="center" vertical="top"/>
    </xf>
    <xf numFmtId="187" fontId="24" fillId="7" borderId="9" xfId="1" applyFont="1" applyFill="1" applyBorder="1" applyAlignment="1">
      <alignment horizontal="center" vertical="top"/>
    </xf>
    <xf numFmtId="187" fontId="24" fillId="7" borderId="15" xfId="1" applyFont="1" applyFill="1" applyBorder="1" applyAlignment="1">
      <alignment horizontal="center" vertical="top"/>
    </xf>
    <xf numFmtId="187" fontId="24" fillId="7" borderId="10" xfId="1" applyFont="1" applyFill="1" applyBorder="1" applyAlignment="1">
      <alignment horizontal="center" vertical="top"/>
    </xf>
    <xf numFmtId="187" fontId="24" fillId="7" borderId="5" xfId="1" applyFont="1" applyFill="1" applyBorder="1" applyAlignment="1">
      <alignment horizontal="center" vertical="top" wrapText="1"/>
    </xf>
    <xf numFmtId="188" fontId="24" fillId="7" borderId="5" xfId="11" applyNumberFormat="1" applyFont="1" applyFill="1" applyBorder="1" applyAlignment="1">
      <alignment horizontal="center" vertical="top"/>
    </xf>
    <xf numFmtId="0" fontId="24" fillId="0" borderId="0" xfId="10" applyFont="1" applyAlignment="1">
      <alignment horizontal="center" vertical="top"/>
    </xf>
    <xf numFmtId="188" fontId="24" fillId="7" borderId="3" xfId="11" applyNumberFormat="1" applyFont="1" applyFill="1" applyBorder="1" applyAlignment="1">
      <alignment horizontal="center" vertical="top"/>
    </xf>
    <xf numFmtId="0" fontId="24" fillId="7" borderId="8" xfId="10" applyFont="1" applyFill="1" applyBorder="1" applyAlignment="1">
      <alignment horizontal="center" vertical="top"/>
    </xf>
    <xf numFmtId="0" fontId="24" fillId="7" borderId="13" xfId="10" applyFont="1" applyFill="1" applyBorder="1" applyAlignment="1">
      <alignment horizontal="center" vertical="top"/>
    </xf>
    <xf numFmtId="0" fontId="24" fillId="7" borderId="3" xfId="10" applyFont="1" applyFill="1" applyBorder="1" applyAlignment="1">
      <alignment horizontal="center" vertical="top"/>
    </xf>
    <xf numFmtId="187" fontId="24" fillId="7" borderId="3" xfId="1" applyFont="1" applyFill="1" applyBorder="1" applyAlignment="1">
      <alignment horizontal="center" vertical="top"/>
    </xf>
    <xf numFmtId="187" fontId="24" fillId="8" borderId="3" xfId="1" applyFont="1" applyFill="1" applyBorder="1" applyAlignment="1">
      <alignment horizontal="center" vertical="top"/>
    </xf>
    <xf numFmtId="188" fontId="24" fillId="8" borderId="3" xfId="11" applyNumberFormat="1" applyFont="1" applyFill="1" applyBorder="1" applyAlignment="1">
      <alignment horizontal="center" vertical="top"/>
    </xf>
    <xf numFmtId="187" fontId="24" fillId="4" borderId="3" xfId="1" applyFont="1" applyFill="1" applyBorder="1" applyAlignment="1">
      <alignment horizontal="center" vertical="top"/>
    </xf>
    <xf numFmtId="188" fontId="24" fillId="4" borderId="3" xfId="11" applyNumberFormat="1" applyFont="1" applyFill="1" applyBorder="1" applyAlignment="1">
      <alignment horizontal="center" vertical="top"/>
    </xf>
    <xf numFmtId="17" fontId="24" fillId="7" borderId="3" xfId="1" applyNumberFormat="1" applyFont="1" applyFill="1" applyBorder="1" applyAlignment="1">
      <alignment horizontal="center" vertical="top"/>
    </xf>
    <xf numFmtId="187" fontId="24" fillId="7" borderId="3" xfId="1" applyFont="1" applyFill="1" applyBorder="1" applyAlignment="1">
      <alignment horizontal="center" vertical="top" wrapText="1"/>
    </xf>
    <xf numFmtId="188" fontId="24" fillId="7" borderId="3" xfId="11" applyNumberFormat="1" applyFont="1" applyFill="1" applyBorder="1" applyAlignment="1">
      <alignment horizontal="center" vertical="top"/>
    </xf>
    <xf numFmtId="0" fontId="27" fillId="0" borderId="2" xfId="12" applyFont="1" applyBorder="1" applyAlignment="1">
      <alignment horizontal="center" vertical="top"/>
    </xf>
    <xf numFmtId="0" fontId="27" fillId="0" borderId="2" xfId="10" applyFont="1" applyBorder="1" applyAlignment="1">
      <alignment horizontal="left" vertical="top"/>
    </xf>
    <xf numFmtId="0" fontId="27" fillId="0" borderId="9" xfId="10" applyFont="1" applyBorder="1" applyAlignment="1">
      <alignment horizontal="left" vertical="top"/>
    </xf>
    <xf numFmtId="0" fontId="27" fillId="0" borderId="10" xfId="10" applyFont="1" applyBorder="1" applyAlignment="1">
      <alignment horizontal="left" vertical="top"/>
    </xf>
    <xf numFmtId="0" fontId="27" fillId="0" borderId="2" xfId="10" applyFont="1" applyBorder="1" applyAlignment="1">
      <alignment horizontal="center" vertical="top"/>
    </xf>
    <xf numFmtId="187" fontId="27" fillId="0" borderId="2" xfId="1" applyFont="1" applyFill="1" applyBorder="1" applyAlignment="1">
      <alignment horizontal="left" vertical="top"/>
    </xf>
    <xf numFmtId="187" fontId="27" fillId="0" borderId="3" xfId="1" applyFont="1" applyFill="1" applyBorder="1" applyAlignment="1">
      <alignment horizontal="left" vertical="top"/>
    </xf>
    <xf numFmtId="15" fontId="27" fillId="0" borderId="3" xfId="13" applyNumberFormat="1" applyFont="1" applyFill="1" applyBorder="1" applyAlignment="1">
      <alignment horizontal="right" vertical="top"/>
    </xf>
    <xf numFmtId="190" fontId="20" fillId="0" borderId="2" xfId="11" applyNumberFormat="1" applyFont="1" applyFill="1" applyBorder="1" applyAlignment="1">
      <alignment horizontal="left" vertical="top"/>
    </xf>
    <xf numFmtId="187" fontId="27" fillId="0" borderId="2" xfId="1" applyFont="1" applyFill="1" applyBorder="1" applyAlignment="1">
      <alignment horizontal="right" vertical="top"/>
    </xf>
    <xf numFmtId="188" fontId="19" fillId="9" borderId="2" xfId="11" applyNumberFormat="1" applyFont="1" applyFill="1" applyBorder="1" applyAlignment="1">
      <alignment vertical="top"/>
    </xf>
    <xf numFmtId="0" fontId="19" fillId="9" borderId="2" xfId="10" applyFont="1" applyFill="1" applyBorder="1" applyAlignment="1">
      <alignment horizontal="center" vertical="top"/>
    </xf>
    <xf numFmtId="0" fontId="19" fillId="9" borderId="9" xfId="10" applyFont="1" applyFill="1" applyBorder="1" applyAlignment="1">
      <alignment horizontal="center" vertical="top"/>
    </xf>
    <xf numFmtId="0" fontId="22" fillId="9" borderId="10" xfId="10" applyFont="1" applyFill="1" applyBorder="1" applyAlignment="1">
      <alignment horizontal="center"/>
    </xf>
    <xf numFmtId="0" fontId="22" fillId="9" borderId="2" xfId="10" applyFont="1" applyFill="1" applyBorder="1" applyAlignment="1">
      <alignment horizontal="center" vertical="top"/>
    </xf>
    <xf numFmtId="187" fontId="22" fillId="9" borderId="2" xfId="1" applyFont="1" applyFill="1" applyBorder="1" applyAlignment="1">
      <alignment horizontal="center" vertical="top"/>
    </xf>
    <xf numFmtId="190" fontId="22" fillId="9" borderId="2" xfId="10" applyNumberFormat="1" applyFont="1" applyFill="1" applyBorder="1" applyAlignment="1">
      <alignment horizontal="center" vertical="top"/>
    </xf>
    <xf numFmtId="190" fontId="19" fillId="9" borderId="2" xfId="10" applyNumberFormat="1" applyFont="1" applyFill="1" applyBorder="1" applyAlignment="1">
      <alignment horizontal="center" vertical="top"/>
    </xf>
    <xf numFmtId="0" fontId="20" fillId="0" borderId="0" xfId="10" applyFont="1" applyAlignment="1">
      <alignment horizontal="center" vertical="top"/>
    </xf>
    <xf numFmtId="49" fontId="22" fillId="0" borderId="15" xfId="9" applyNumberFormat="1" applyFont="1" applyBorder="1" applyAlignment="1">
      <alignment horizontal="left"/>
    </xf>
    <xf numFmtId="188" fontId="21" fillId="0" borderId="6" xfId="9" applyNumberFormat="1" applyFont="1" applyBorder="1" applyAlignment="1">
      <alignment horizontal="center" vertical="top" wrapText="1"/>
    </xf>
    <xf numFmtId="189" fontId="21" fillId="0" borderId="7" xfId="9" applyNumberFormat="1" applyFont="1" applyBorder="1" applyAlignment="1">
      <alignment horizontal="left" vertical="top" wrapText="1"/>
    </xf>
    <xf numFmtId="49" fontId="21" fillId="0" borderId="11" xfId="9" applyNumberFormat="1" applyFont="1" applyBorder="1" applyAlignment="1">
      <alignment vertical="top" wrapText="1"/>
    </xf>
    <xf numFmtId="187" fontId="21" fillId="0" borderId="6" xfId="9" applyFont="1" applyBorder="1" applyAlignment="1">
      <alignment horizontal="center" vertical="top" wrapText="1"/>
    </xf>
    <xf numFmtId="187" fontId="21" fillId="0" borderId="6" xfId="9" applyFont="1" applyBorder="1" applyAlignment="1">
      <alignment horizontal="right" vertical="top" wrapText="1"/>
    </xf>
    <xf numFmtId="49" fontId="21" fillId="0" borderId="11" xfId="9" applyNumberFormat="1" applyFont="1" applyBorder="1" applyAlignment="1">
      <alignment vertical="top"/>
    </xf>
    <xf numFmtId="188" fontId="22" fillId="3" borderId="2" xfId="9" applyNumberFormat="1" applyFont="1" applyFill="1" applyBorder="1" applyAlignment="1">
      <alignment horizontal="center" vertical="top" wrapText="1"/>
    </xf>
    <xf numFmtId="188" fontId="21" fillId="0" borderId="3" xfId="9" applyNumberFormat="1" applyFont="1" applyBorder="1" applyAlignment="1">
      <alignment horizontal="center" vertical="top" wrapText="1"/>
    </xf>
    <xf numFmtId="189" fontId="21" fillId="0" borderId="8" xfId="9" applyNumberFormat="1" applyFont="1" applyBorder="1" applyAlignment="1">
      <alignment horizontal="left" vertical="top" wrapText="1"/>
    </xf>
    <xf numFmtId="49" fontId="21" fillId="0" borderId="13" xfId="9" applyNumberFormat="1" applyFont="1" applyBorder="1" applyAlignment="1">
      <alignment vertical="top" wrapText="1"/>
    </xf>
    <xf numFmtId="187" fontId="21" fillId="0" borderId="3" xfId="9" applyFont="1" applyBorder="1" applyAlignment="1">
      <alignment horizontal="center" vertical="top" wrapText="1"/>
    </xf>
    <xf numFmtId="187" fontId="21" fillId="0" borderId="3" xfId="9" applyFont="1" applyBorder="1" applyAlignment="1">
      <alignment horizontal="right" vertical="top" wrapText="1"/>
    </xf>
    <xf numFmtId="188" fontId="21" fillId="3" borderId="3" xfId="9" applyNumberFormat="1" applyFont="1" applyFill="1" applyBorder="1" applyAlignment="1">
      <alignment horizontal="center"/>
    </xf>
    <xf numFmtId="187" fontId="3" fillId="3" borderId="9" xfId="9" applyFont="1" applyFill="1" applyBorder="1" applyAlignment="1">
      <alignment horizontal="center" vertical="center"/>
    </xf>
    <xf numFmtId="187" fontId="3" fillId="3" borderId="10" xfId="9" applyFont="1" applyFill="1" applyBorder="1" applyAlignment="1">
      <alignment horizontal="center" vertical="center"/>
    </xf>
    <xf numFmtId="187" fontId="3" fillId="3" borderId="2" xfId="8" applyNumberFormat="1" applyFont="1" applyFill="1" applyBorder="1" applyAlignment="1">
      <alignment horizontal="center" vertical="top" wrapText="1"/>
    </xf>
    <xf numFmtId="187" fontId="3" fillId="3" borderId="2" xfId="8" applyNumberFormat="1" applyFont="1" applyFill="1" applyBorder="1" applyAlignment="1">
      <alignment horizontal="right" vertical="top" wrapText="1"/>
    </xf>
    <xf numFmtId="49" fontId="22" fillId="0" borderId="9" xfId="14" applyNumberFormat="1" applyFont="1" applyBorder="1" applyAlignment="1">
      <alignment horizontal="left" vertical="top"/>
    </xf>
    <xf numFmtId="191" fontId="21" fillId="0" borderId="0" xfId="15" applyNumberFormat="1" applyFont="1" applyAlignment="1">
      <alignment horizontal="center" vertical="top" shrinkToFit="1"/>
    </xf>
    <xf numFmtId="49" fontId="21" fillId="0" borderId="11" xfId="14" applyNumberFormat="1" applyFont="1" applyBorder="1" applyAlignment="1">
      <alignment vertical="top" wrapText="1"/>
    </xf>
    <xf numFmtId="188" fontId="21" fillId="3" borderId="2" xfId="9" applyNumberFormat="1" applyFont="1" applyFill="1" applyBorder="1" applyAlignment="1">
      <alignment horizontal="center"/>
    </xf>
    <xf numFmtId="187" fontId="3" fillId="3" borderId="2" xfId="9" applyFont="1" applyFill="1" applyBorder="1" applyAlignment="1">
      <alignment horizontal="center" vertical="center"/>
    </xf>
    <xf numFmtId="191" fontId="21" fillId="0" borderId="0" xfId="15" applyNumberFormat="1" applyFont="1" applyFill="1" applyAlignment="1">
      <alignment horizontal="center" vertical="top" shrinkToFit="1"/>
    </xf>
  </cellXfs>
  <cellStyles count="16">
    <cellStyle name="Comma" xfId="1" builtinId="3"/>
    <cellStyle name="Comma 10" xfId="7" xr:uid="{FC5895ED-17C6-48DD-BCD6-7C00DDCE7245}"/>
    <cellStyle name="Comma 15 2 2" xfId="13" xr:uid="{DA7FBBDA-D502-4C88-A337-0AA05363AB7F}"/>
    <cellStyle name="Comma 4" xfId="5" xr:uid="{C329DA9D-2194-4595-98CA-6EC1D5B59F83}"/>
    <cellStyle name="Comma 5 2 2 2 2" xfId="11" xr:uid="{95F6D3F2-2A68-428A-9463-423D69BC7DC6}"/>
    <cellStyle name="Comma 6 2 2" xfId="14" xr:uid="{3FAC0C32-FED4-4CE6-BA39-18BDDC4175F5}"/>
    <cellStyle name="Comma 6 3" xfId="9" xr:uid="{904333ED-496D-4593-851F-13F5A0A74E48}"/>
    <cellStyle name="Normal" xfId="0" builtinId="0"/>
    <cellStyle name="Normal 10" xfId="6" xr:uid="{E19A395C-2BA2-40E9-9F7E-3B90C5CB135C}"/>
    <cellStyle name="Normal 15 2 2 2" xfId="12" xr:uid="{F1C5B0A9-75BD-4BF3-BA71-212CBB49A14F}"/>
    <cellStyle name="Normal 3" xfId="3" xr:uid="{91E18171-8549-4973-A43E-001558345BAD}"/>
    <cellStyle name="Normal 4 2 2 2 2" xfId="10" xr:uid="{16021462-5BA5-4586-9DB2-6E07EA091310}"/>
    <cellStyle name="Normal 7 2" xfId="8" xr:uid="{19DC4127-106D-4FC2-86E3-10DB247D0CC4}"/>
    <cellStyle name="Percent" xfId="2" builtinId="5"/>
    <cellStyle name="เครื่องหมายจุลภาค 13" xfId="15" xr:uid="{99DC223C-B260-4F70-B8DC-284F477FCA46}"/>
    <cellStyle name="เครื่องหมายจุลภาค 2" xfId="4" xr:uid="{D8FA67EC-914E-4A34-B95F-0BE1F4F4A1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90</xdr:row>
      <xdr:rowOff>76200</xdr:rowOff>
    </xdr:from>
    <xdr:to>
      <xdr:col>2</xdr:col>
      <xdr:colOff>102869</xdr:colOff>
      <xdr:row>92</xdr:row>
      <xdr:rowOff>171450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797F904B-EE07-4F3B-99A4-B4AE617B75B0}"/>
            </a:ext>
          </a:extLst>
        </xdr:cNvPr>
        <xdr:cNvSpPr/>
      </xdr:nvSpPr>
      <xdr:spPr>
        <a:xfrm>
          <a:off x="1381125" y="22698075"/>
          <a:ext cx="45719" cy="647700"/>
        </a:xfrm>
        <a:prstGeom prst="rightBrace">
          <a:avLst/>
        </a:prstGeom>
        <a:ln w="1270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AN-JA/JAN-JA/JAN%204%20&#3605;.&#3588;.56/&#3592;&#3633;&#3604;&#3626;&#3619;&#3619;/&#3592;&#3633;&#3604;&#3626;&#3619;&#3619;%20&#3611;&#3637;%2064/&#3626;&#3619;&#3640;&#3611;&#3592;&#3633;&#3604;&#3626;&#3619;&#3619;&#3611;&#3637;%206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07;&#3640;&#3656;&#3591;&#3648;&#3588;&#3621;&#3655;&#3604;&#3585;&#3621;&#3640;&#3656;&#3617;3\&#3611;&#3617;&#3585;.%20&#3627;&#3657;&#3623;&#3618;&#3614;&#3640;&#3648;&#3586;&#3655;&#361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615;&#3629;&#3619;&#3660;&#3617;&#3594;&#3637;&#3657;&#3649;&#3592;&#3591;&#3611;&#3637;%202555\&#3594;&#3637;&#3657;&#3649;&#3592;&#3591;&#3611;&#3637;%202555-&#3611;&#3636;&#3658;&#3585;(New)\New-&#3594;&#3637;&#3657;&#3649;&#3592;&#3591;&#3611;&#3637;%202555-&#3611;&#3636;&#3658;&#3585;\&#3592;&#3633;&#3591;&#3627;&#3623;&#3633;&#3604;&#3594;&#3634;&#3618;&#3649;&#3604;&#3609;&#3616;&#3634;&#3588;&#3651;&#3605;&#3657;-&#3626;&#3607;&#362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&#3619;&#3634;&#3588;&#3634;&#3651;&#3627;&#3617;&#3656;&#3605;.&#3588;.4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y%20Documents\&#3608;&#3648;&#3609;&#3624;%20&#3617;.&#3610;&#3641;&#3619;&#3614;&#3634;\MJ20\600_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Chat\&#3586;&#3629;&#3629;&#3609;&#3640;&#3597;&#3634;&#3605;&#3651;&#3594;&#3657;&#3614;&#3607;.&#3611;&#3656;&#3634;\REPOR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JAN-JA\JAN%204%20&#3605;.&#3588;.56\&#3592;&#3633;&#3604;&#3626;&#3619;&#3619;\&#3592;&#3633;&#3604;&#3626;&#3619;&#3619;%20&#3611;&#3637;%2059\&#3591;&#3610;&#3611;&#3637;%2055\&#3591;&#3610;&#3611;&#3637;%2055\&#3626;&#3626;%20&#3649;&#3621;&#3632;%20&#3588;&#3603;&#3632;&#3585;&#3619;&#3619;&#3617;&#3634;&#3608;&#3636;&#3585;&#3634;&#3619;\&#3629;&#3609;&#3640;&#3631;%20&#3613;&#3638;&#3585;&#3629;&#3610;&#3619;&#3617;\&#3629;&#3609;&#3640;&#3613;&#3638;&#3585;&#3629;&#3610;&#3619;&#3617;&#363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lan%202%20(D)\&#3591;&#3634;&#3609;&#3651;&#3609;&#3611;&#3637;&#3591;&#3610;&#3611;&#3619;&#3632;&#3617;&#3634;&#3603;%202552\&#3614;&#3637;&#3656;&#3609;&#3636;&#3604;%2052\&#3591;&#3610;&#3611;&#3619;&#3632;&#3617;&#3634;&#3603;&#3611;&#3637;%2053\&#3594;&#3656;&#3623;&#3591;&#3614;&#3636;&#3592;&#3634;&#3619;&#3603;&#3634;&#3649;&#3621;&#3632;&#3652;&#3604;&#3657;&#3619;&#3633;&#3610;\&#3585;&#3619;&#3619;&#3617;&#3634;&#3608;&#3636;&#3585;&#3634;&#3619;\&#3594;&#3637;&#3657;&#3649;&#3592;&#3591;&#3629;&#3609;&#3640;&#3585;&#3619;&#3619;&#3617;&#3634;&#3608;&#3636;&#3585;&#3634;&#3619;\&#3627;&#3621;&#3633;&#3585;&#3626;&#3641;&#3605;&#3619;&#3648;&#3626;&#3609;&#3629;&#3605;&#3656;&#3629;&#3588;&#3603;&#3632;&#3629;&#3609;&#3640;&#3585;&#3619;&#3619;&#3617;&#3634;&#3608;&#3636;&#3585;&#3634;&#3619;%20&#3626;&#3614;&#3594;\form53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lan%202%20(D)\&#3591;&#3634;&#3609;&#3651;&#3609;&#3611;&#3637;&#3591;&#3610;&#3611;&#3619;&#3632;&#3617;&#3634;&#3603;%202552\&#3614;&#3637;&#3656;&#3609;&#3636;&#3604;%2052\&#3591;&#3610;&#3611;&#3619;&#3632;&#3617;&#3634;&#3603;&#3611;&#3637;%2053\&#3594;&#3656;&#3623;&#3591;&#3614;&#3636;&#3592;&#3634;&#3619;&#3603;&#3634;&#3649;&#3621;&#3632;&#3652;&#3604;&#3657;&#3619;&#3633;&#3610;\&#3585;&#3619;&#3619;&#3617;&#3634;&#3608;&#3636;&#3585;&#3634;&#3619;\&#3594;&#3637;&#3657;&#3649;&#3592;&#3591;&#3629;&#3609;&#3640;&#3585;&#3619;&#3619;&#3617;&#3634;&#3608;&#3636;&#3585;&#3634;&#3619;\&#3627;&#3621;&#3633;&#3585;&#3626;&#3641;&#3605;&#3619;&#3648;&#3626;&#3609;&#3629;&#3605;&#3656;&#3629;&#3588;&#3603;&#3632;&#3629;&#3609;&#3640;&#3585;&#3619;&#3619;&#3617;&#3634;&#3608;&#3636;&#3585;&#3634;&#3619;%20&#3626;&#3614;&#3594;\form53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tthichai\data\E-Links\links-form\Form-com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JAN-JA\JAN%204%20&#3605;.&#3588;.56\&#3592;&#3633;&#3604;&#3626;&#3619;&#3619;\&#3592;&#3633;&#3604;&#3626;&#3619;&#3619;%20&#3611;&#3637;%2059\&#3591;&#3634;&#3609;kibyo\&#3591;&#3610;&#3611;&#3619;&#3632;&#3617;&#3634;&#3603;\&#3591;&#3610;&#3611;&#3637;%2058\&#3591;&#3610;&#3611;&#3637;%2058\&#3591;&#3610;&#3585;&#3619;&#3617;\&#3588;&#3635;&#3586;&#3629;\&#3613;&#3638;&#3585;&#3629;&#3610;&#3619;&#3617;54\&#3649;&#3610;&#3610;&#3585;10-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รอบจัดสรร ปี 63 (พ)"/>
      <sheetName val="เกณฑ์ปี 63 (พ)"/>
      <sheetName val="กรอบจัดสรร ปี 64"/>
      <sheetName val="เกณฑ์ปี 64"/>
      <sheetName val="เกณฑ์ปี 64 (ภูมิภาค)"/>
      <sheetName val="ค่าจ้างเหมาต่าง ๆ"/>
      <sheetName val="ค่าตอบแทน ก.จังหวัด 63 (พ)"/>
      <sheetName val="ค่าตอบแทน ก.จังหวัด 64 (1)"/>
      <sheetName val="ค่าตอบแทน ก.จังหวัด ไตรมาส 1-2"/>
      <sheetName val="ค่าตอบแทน ก.จังหวัด 64 (2)"/>
      <sheetName val="ค่าตอบแทน ก.กลาง"/>
      <sheetName val="GFMIS 63 พ"/>
      <sheetName val="จัดสรร สถอ."/>
      <sheetName val="GFMIS 64"/>
      <sheetName val="สรุปค่าเช่าบ้าน"/>
      <sheetName val="พื้นที่เชื่อมโยง"/>
      <sheetName val="Data ค่าเช่าบ้าน"/>
      <sheetName val="ฐานค่าเช่าบ้าน ปี 64"/>
      <sheetName val="ค่าจ้างบุคลากรช่วยปฏิบัติงาน"/>
      <sheetName val="Sheet1 (2)"/>
      <sheetName val="Sheet1"/>
      <sheetName val="Sheet4"/>
      <sheetName val="ลงทุน"/>
      <sheetName val="ฐานข้อมูลจังหวัด 63 (พ)"/>
      <sheetName val="ฐานข้อมูลจังหวัด 64"/>
      <sheetName val="ภูมิภาค 63 (พ)"/>
      <sheetName val="ภูมิภาค 64 (1)"/>
      <sheetName val="รวมจัดสรรไตรมาส 1-2"/>
      <sheetName val="ภูมิภาค (เพิ่มเติม)"/>
      <sheetName val="รวมจัดสรรภูมิภาค"/>
      <sheetName val="Sheet3"/>
      <sheetName val="Sheet5"/>
      <sheetName val="Sheet10"/>
      <sheetName val="ระยะทาง จ.-อ."/>
      <sheetName val="ระยะทาง จ.-อ. (2)"/>
      <sheetName val="ระยะทาง จ.-อ. (3)"/>
      <sheetName val="งบรายจ่ายอื่น"/>
      <sheetName val="ผ.บุคลากร"/>
      <sheetName val="กค. (1)"/>
      <sheetName val="ผ.พื้นฐาน"/>
      <sheetName val="สล. (2)"/>
      <sheetName val="กจ. (2)"/>
      <sheetName val="กค. (2)"/>
      <sheetName val="ตบ. (2)"/>
      <sheetName val="ศส. (2)"/>
      <sheetName val="สน.บถ. (2)"/>
      <sheetName val="กพส. (2)"/>
      <sheetName val="กยผ. (2)"/>
      <sheetName val="ศปท.สถ. (2)"/>
      <sheetName val="กศ. (2)"/>
      <sheetName val="กปต. (2)"/>
      <sheetName val="กม. (2)"/>
      <sheetName val="สบ.พถ. (2)"/>
      <sheetName val="สน.คท. (2)"/>
      <sheetName val="ก.พ.ร.สถ. (2)"/>
      <sheetName val="กตภ. (2)"/>
      <sheetName val="กต. (2)"/>
      <sheetName val="กสธ. (2)"/>
      <sheetName val="กสว. (2)"/>
      <sheetName val="ผ.ยุทธศาสตร์ ศึกษา"/>
      <sheetName val="กศ. (3)"/>
      <sheetName val="ผ.ยุทธศาสตร์ บริการ ปชช."/>
      <sheetName val="ตบ. (4)"/>
      <sheetName val="กพส. (4)"/>
      <sheetName val="กศ. (4)"/>
      <sheetName val="สน.คท. (4)"/>
      <sheetName val="กสธ. (4)"/>
      <sheetName val="กสว. (4)"/>
      <sheetName val="นส.จว."/>
      <sheetName val="สรุปเพิ่มเติม"/>
      <sheetName val="ของบเพิ่มเติม"/>
      <sheetName val="พิจารณาจัดสรร"/>
      <sheetName val="สรุปเพิ่มเติม (2)"/>
      <sheetName val="ของบเพิ่มเติม (2)"/>
      <sheetName val="พิจารณาจัดสรร (2)"/>
      <sheetName val="สรุปเพิ่มเติม (3)"/>
      <sheetName val="ของบเพิ่มเติม (3)"/>
      <sheetName val="พิจารณาจัดสรร (3)"/>
      <sheetName val="สรุปเพิ่มเติม (4)"/>
      <sheetName val="ของบเพิ่มเติม (4)"/>
      <sheetName val="พิจารณาจัดสรร (4)"/>
      <sheetName val="สรุปเพิ่มเติม (5)"/>
      <sheetName val="ของบเพิ่มเติม (5)"/>
      <sheetName val="พิจารณาจัดสรร (5)"/>
      <sheetName val="สรุปเพิ่มเติม (6)"/>
      <sheetName val="ของบเพิ่มเติม (6)"/>
      <sheetName val="พิจารณาจัดสรร (6)"/>
      <sheetName val="สรุปเพิ่มเติม (7)"/>
      <sheetName val="ของบเพิ่มเติม (7)"/>
      <sheetName val="พิจารณาจัดสรร (7)"/>
      <sheetName val="สรุปเพิ่มเติม (8)"/>
      <sheetName val="ของบเพิ่มเติม (8)"/>
      <sheetName val="พิจารณาจัดสรร (8)"/>
      <sheetName val="สรุปเพิ่มเติม (9)"/>
      <sheetName val="ของบเพิ่มเติม (9)"/>
      <sheetName val="พิจารณาจัดสรร (9)"/>
      <sheetName val="สรุปเพิ่มเติม (10)"/>
      <sheetName val="ของบเพิ่มเติม (10)"/>
      <sheetName val="พิจารณาจัดสรร (10)"/>
      <sheetName val="สรุปเพิ่มเติม (11)"/>
      <sheetName val="ของบเพิ่มเติม (11)"/>
      <sheetName val="พิจารณาจัดสรร (11)"/>
      <sheetName val="สรุปเพิ่มเติม (12)"/>
      <sheetName val="ของบเพิ่มเติม (12)"/>
      <sheetName val="พิจารณาจัดสรร (12)"/>
      <sheetName val="ค่าผงหมึก กค. "/>
      <sheetName val="ค่าผงหมึก กค.  (2)"/>
      <sheetName val="ค่าผงหมึก กค.  (3)"/>
      <sheetName val="ภูมิภาค 64 (2)"/>
      <sheetName val="ภูมิภาค 64 (3)"/>
      <sheetName val="รวม 75 จว."/>
      <sheetName val="กระบี่"/>
      <sheetName val="กาญจนบรี"/>
      <sheetName val="กาฬสินธุ์"/>
      <sheetName val="กำแพงเพชร"/>
      <sheetName val="ขอนแก่น"/>
      <sheetName val="จันทบุรี"/>
      <sheetName val="ฉะเชิงเทรา"/>
      <sheetName val="ชลบุรี"/>
      <sheetName val="ชัยนาท"/>
      <sheetName val="ชัยภูมิ"/>
      <sheetName val="ชุมพร"/>
      <sheetName val="เชียงราย"/>
      <sheetName val="เชียงใหม่"/>
      <sheetName val="ตรัง"/>
      <sheetName val="ตราด"/>
      <sheetName val="ตาก"/>
      <sheetName val="นครนายก"/>
      <sheetName val="นครปฐม"/>
      <sheetName val="นครพนม"/>
      <sheetName val="นครพนม (2)"/>
      <sheetName val="นครราชสีมา"/>
      <sheetName val="นครศรีธรรมราช"/>
      <sheetName val="นครสวรรค์"/>
      <sheetName val="นนทบุรี"/>
      <sheetName val="นราธิวาส"/>
      <sheetName val="น่าน"/>
      <sheetName val="บึงกาฬ"/>
      <sheetName val="บุรีรัมย์"/>
      <sheetName val="ปทุมธานี"/>
      <sheetName val="ประจวบคีรีขันธ์"/>
      <sheetName val="ปราจีนบุรี"/>
      <sheetName val="ปัตตานี"/>
      <sheetName val="พระนครศรีอยุธยา"/>
      <sheetName val="พะเยา"/>
      <sheetName val="พังงา"/>
      <sheetName val="พัทลุง"/>
      <sheetName val="พิจิตร"/>
      <sheetName val="พิษณุโลก"/>
      <sheetName val="เพชรบุรี"/>
      <sheetName val="เพชรบูรณ์"/>
      <sheetName val="แพร่"/>
      <sheetName val="ภูเก็ต"/>
      <sheetName val="มหาสารคาม"/>
      <sheetName val="มุกดาหาร"/>
      <sheetName val="แม่ฮ่องสอน"/>
      <sheetName val="ยโสธร"/>
      <sheetName val="ยะลา"/>
      <sheetName val="ร้อยเอ็ด"/>
      <sheetName val="ระนอง"/>
      <sheetName val="ระยอง"/>
      <sheetName val="ราชบุรี"/>
      <sheetName val="ลพบุรี"/>
      <sheetName val="ลำปาง"/>
      <sheetName val="ลำพูน"/>
      <sheetName val="เลย"/>
      <sheetName val="ศรีสะเกษ"/>
      <sheetName val="สกลนคร"/>
      <sheetName val="สงขลา"/>
      <sheetName val="สงขลา (2)"/>
      <sheetName val="สตูล"/>
      <sheetName val="สมุทรปราการ"/>
      <sheetName val="สมุทรสงคราม"/>
      <sheetName val="สมุทรสาคร"/>
      <sheetName val="สระแก้ว"/>
      <sheetName val="สระบุรี"/>
      <sheetName val="สิงห์บุรี"/>
      <sheetName val="สุโขทัย"/>
      <sheetName val="สุพรรณบุรี"/>
      <sheetName val="สุราษฎร์ธานี"/>
      <sheetName val="สุรินทร์"/>
      <sheetName val="หนองคาย"/>
      <sheetName val="หนองบัวลำภู"/>
      <sheetName val="อ่างทอง"/>
      <sheetName val="อำนาจเจริญ"/>
      <sheetName val="อุดรธานี"/>
      <sheetName val="อุตรดิตถ์"/>
      <sheetName val="อุทัยธานี"/>
      <sheetName val="อุบลราชธานี"/>
      <sheetName val="ผ.บุคลากร (ภูมิภาค)"/>
      <sheetName val="ผ.บุคลากร (รายบุคคล)"/>
      <sheetName val="ผ.พื้นฐาน (ภูมิภาค)"/>
      <sheetName val="ผ.ยุทธศาสตร์ (ภูมิภาค)"/>
      <sheetName val="แบบรายงาน (ส่วนกลาง)"/>
      <sheetName val="ค่าเช่ารถยนต์ ปี 58"/>
      <sheetName val="ค่าเช่ารถยนต์ ปี 58 (2)"/>
      <sheetName val="แผนเบิกจ่าย ไตรมาส 1"/>
      <sheetName val="แผนฝึกอบรม"/>
      <sheetName val="บูรณาการฝึกอบรม"/>
      <sheetName val="แผนเบิกจ่าย ไตรมาส 1 (2)"/>
      <sheetName val="e-LA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ประมาณการ"/>
      <sheetName val="ข้อมูลเบื้องต้น"/>
      <sheetName val="ทำนบดิน 1"/>
      <sheetName val="ทำนบดิน 3"/>
      <sheetName val="ทำนบดิน 4"/>
      <sheetName val="ประมาณการเก่า "/>
      <sheetName val="คสลsp (2)"/>
      <sheetName val="S-SP new"/>
      <sheetName val="unit-p"/>
      <sheetName val="UNIT"/>
      <sheetName val="ราคาวัสดุ"/>
      <sheetName val="KS11"/>
      <sheetName val="KS12 "/>
      <sheetName val="ตารางแยก"/>
      <sheetName val="จัดชื้อ"/>
      <sheetName val="แผนจัดจ้าง "/>
      <sheetName val="ML"/>
      <sheetName val="ราคากลาง1"/>
      <sheetName val="ราคากลาง2"/>
      <sheetName val="ไม้-เหล็ก"/>
      <sheetName val="รากลางจ้างเหมา"/>
      <sheetName val="ข้อมูลเบื้ฬงต้น"/>
      <sheetName val="ఈัఔชื้อ"/>
      <sheetName val="ుผఙจัดจ੉าง "/>
      <sheetName val="ไม้-เษล็ก"/>
      <sheetName val="أากลางจ้างเหมา"/>
      <sheetName val="ราคากลางⴔ"/>
      <sheetName val="_x0000_=vòv_x0000__x0000__x0000__x0000__x0014_-_x0015__x0000_ø,_x0015__x0000_oxòv"/>
      <sheetName val="_x0000_"/>
      <sheetName val="____01"/>
      <sheetName val="25BASIN"/>
      <sheetName val="ขนาดกลาง"/>
      <sheetName val="ทำนบดิน"/>
      <sheetName val="?=vòv????_x0014_-_x0015_?ø,_x0015_?oxòv"/>
      <sheetName val="?"/>
      <sheetName val="Sheet1"/>
      <sheetName val="เพิ่มเติม A"/>
      <sheetName val="ทำนบดิน_1"/>
      <sheetName val="ทำนบดิน_3"/>
      <sheetName val="ทำนบดิน_4"/>
      <sheetName val="ประมาณการเก่า_"/>
      <sheetName val="คสลsp_(2)"/>
      <sheetName val="S-SP_new"/>
      <sheetName val="KS12_"/>
      <sheetName val="แผนจัดจ้าง_"/>
      <sheetName val="ుผఙจัดจ੉าง_"/>
      <sheetName val="=vòv-ø,oxòv"/>
      <sheetName val=""/>
      <sheetName val="?=vòv????-?ø,?oxòv"/>
      <sheetName val="เพิ่มเติม_A"/>
      <sheetName val="ทำนบดิน_13"/>
      <sheetName val="ทำนบดิน_33"/>
      <sheetName val="ทำนบดิน_43"/>
      <sheetName val="ประมาณการเก่า_3"/>
      <sheetName val="คสลsp_(2)3"/>
      <sheetName val="S-SP_new3"/>
      <sheetName val="KS12_3"/>
      <sheetName val="แผนจัดจ้าง_3"/>
      <sheetName val="ుผఙจัดจ੉าง_3"/>
      <sheetName val="เพิ่มเติม_A3"/>
      <sheetName val="ทำนบดิน_11"/>
      <sheetName val="ทำนบดิน_31"/>
      <sheetName val="ทำนบดิน_41"/>
      <sheetName val="ประมาณการเก่า_1"/>
      <sheetName val="คสลsp_(2)1"/>
      <sheetName val="S-SP_new1"/>
      <sheetName val="KS12_1"/>
      <sheetName val="แผนจัดจ้าง_1"/>
      <sheetName val="ుผఙจัดจ੉าง_1"/>
      <sheetName val="เพิ่มเติม_A1"/>
      <sheetName val="ทำนบดิน_12"/>
      <sheetName val="ทำนบดิน_32"/>
      <sheetName val="ทำนบดิน_42"/>
      <sheetName val="ประมาณการเก่า_2"/>
      <sheetName val="คสลsp_(2)2"/>
      <sheetName val="S-SP_new2"/>
      <sheetName val="KS12_2"/>
      <sheetName val="แผนจัดจ้าง_2"/>
      <sheetName val="ుผఙจัดจ੉าง_2"/>
      <sheetName val="เพิ่มเติม_A2"/>
      <sheetName val="ค่ากำกับ ก่อสร้าง 12 (2)"/>
      <sheetName val="ค่ากำกับ ก่อสร้าง 12"/>
      <sheetName val="3"/>
      <sheetName val="10"/>
      <sheetName val="12"/>
      <sheetName val="รวม"/>
      <sheetName val="เลขประมาณการ"/>
      <sheetName val="ตารางที่ 1"/>
      <sheetName val="ตารางที่ 2"/>
      <sheetName val="รายละเอียดหน่วยงานฝาก สชป.12"/>
      <sheetName val="ค่าเตรียม1"/>
      <sheetName val="ค่าเตรียม2"/>
      <sheetName val="งบดำเนินงาน"/>
      <sheetName val="งบรายจ่ายอื่น"/>
      <sheetName val="งบลงทุน"/>
      <sheetName val="งานฝาก+อื่นๆ"/>
      <sheetName val="รวม สชป.12"/>
      <sheetName val="2562 เพิ่มเติม"/>
      <sheetName val="สรุป สชป.12 (2)"/>
      <sheetName val="สรุป"/>
      <sheetName val="พลเทพ"/>
      <sheetName val="ท่าโบสถ์"/>
      <sheetName val="สามชุก"/>
      <sheetName val="ดอนเจดีย์"/>
      <sheetName val="โพธิ์พระยา"/>
      <sheetName val="บรมธาตุ"/>
      <sheetName val="ชัณสูตร"/>
      <sheetName val="ยางมณี"/>
      <sheetName val="ผักไห่"/>
      <sheetName val="กระเสียว"/>
      <sheetName val="เจ้าพระยา"/>
      <sheetName val="ทับเสลา"/>
      <sheetName val="อุทัยธานี"/>
      <sheetName val="ชัยนาท"/>
      <sheetName val="สิงห์บุรี"/>
      <sheetName val="อ่างทอง"/>
      <sheetName val="สุพรรณบุรี"/>
      <sheetName val="คส."/>
      <sheetName val="ผคก."/>
      <sheetName val="ผจบ."/>
      <sheetName val="ผวศ."/>
      <sheetName val="รวม กผง."/>
      <sheetName val="สรุป สชป.12"/>
      <sheetName val="คบ.พลเทพ"/>
      <sheetName val="คบ.ท่าโบสถ์"/>
      <sheetName val="คบ.สามชุก"/>
      <sheetName val="คบ.ดอนเจดีย์"/>
      <sheetName val="คบ.โพธิ์พระยา"/>
      <sheetName val="คบ.บรมธาตุ"/>
      <sheetName val="คบ.ชัณสูตร"/>
      <sheetName val="คบ.ยางมณี"/>
      <sheetName val="คบ.ผักไห่"/>
      <sheetName val="คบ.กระเสียว"/>
      <sheetName val="คบ.เจ้าพระยา"/>
      <sheetName val="คบ.ทับเสลา"/>
      <sheetName val="คป.อุทัยธานี"/>
      <sheetName val="คป.ชัยนาท"/>
      <sheetName val="คป.สิงห์บุรี"/>
      <sheetName val="คป.อ่างทอง"/>
      <sheetName val="คป.สุพรรณบุรี"/>
      <sheetName val="คส.12"/>
      <sheetName val="ผคก.ชป.12"/>
      <sheetName val="ผจบ.ชป.12"/>
      <sheetName val="ผวศ.ชป.12"/>
      <sheetName val="ค่ากำกับ_ก่อสร้าง_12_(2)"/>
      <sheetName val="ค่ากำกับ_ก่อสร้าง_12"/>
      <sheetName val="ตารางที่_1"/>
      <sheetName val="ตารางที่_2"/>
      <sheetName val="รายละเอียดหน่วยงานฝาก_สชป_12"/>
      <sheetName val="รวม_สชป_12"/>
      <sheetName val="2562_เพิ่มเติม"/>
      <sheetName val="สรุป_สชป_12_(2)"/>
      <sheetName val="คส_"/>
      <sheetName val="ผคก_"/>
      <sheetName val="ผจบ_"/>
      <sheetName val="ผวศ_"/>
      <sheetName val="รวม_กผง_"/>
      <sheetName val="สรุป_สชป_12"/>
      <sheetName val="คบ_พลเทพ"/>
      <sheetName val="คบ_ท่าโบสถ์"/>
      <sheetName val="คบ_สามชุก"/>
      <sheetName val="คบ_ดอนเจดีย์"/>
      <sheetName val="คบ_โพธิ์พระยา"/>
      <sheetName val="คบ_บรมธาตุ"/>
      <sheetName val="คบ_ชัณสูตร"/>
      <sheetName val="คบ_ยางมณี"/>
      <sheetName val="คบ_ผักไห่"/>
      <sheetName val="คบ_กระเสียว"/>
      <sheetName val="คบ_เจ้าพระยา"/>
      <sheetName val="คบ_ทับเสลา"/>
      <sheetName val="คป_อุทัยธานี"/>
      <sheetName val="คป_ชัยนาท"/>
      <sheetName val="คป_สิงห์บุรี"/>
      <sheetName val="คป_อ่างทอง"/>
      <sheetName val="คป_สุพรรณบุรี"/>
      <sheetName val="คส_12"/>
      <sheetName val="ผคก_ชป_12"/>
      <sheetName val="ผจบ_ชป_12"/>
      <sheetName val="ผวศ_ชป_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BEx1"/>
      <sheetName val="TKK1 ภาพรวม"/>
      <sheetName val="BEx2"/>
      <sheetName val="TKK2 ภาพรวม"/>
      <sheetName val="BEx3"/>
      <sheetName val="TKK1 หน่วยงาน สาขา จังหวัด"/>
      <sheetName val="BEx4"/>
      <sheetName val="TKK2 หน่วยงาน สาขา จังหวัด"/>
      <sheetName val="BEx5"/>
      <sheetName val="TKK1 สาขา หน่วยงาน จังหวัด"/>
      <sheetName val="BEx6"/>
      <sheetName val="TKK2 สาขา หน่วยงาน จังหวัด"/>
      <sheetName val="seminar(O)"/>
      <sheetName val="ภาคใต้"/>
      <sheetName val="สทส."/>
      <sheetName val="แบบ ก. 10"/>
      <sheetName val="New-ภาคใต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Irrigation Project code (R16+1)"/>
      <sheetName val="ใบหน้า"/>
      <sheetName val="Data งานจ้างเหมา"/>
      <sheetName val="อัตราราคางานคอนกรีต"/>
      <sheetName val="งานปรับปรุงหัวงาน"/>
      <sheetName val="อัตราราคางานต่างๆ "/>
      <sheetName val="กสย11_1"/>
      <sheetName val="หน้า_ปมก"/>
      <sheetName val="ปมก__"/>
      <sheetName val="คสล_และวัสดุ"/>
      <sheetName val="Irrigation_Project_code_(R16+1)"/>
      <sheetName val="____01"/>
      <sheetName val="ข้อมูล"/>
      <sheetName val="ค่าขนส่ง 23-23.99"/>
      <sheetName val="ผ1-ผ2 (2538)"/>
      <sheetName val="อ ท่อส่งน้ำเข้านา"/>
      <sheetName val="STATUS"/>
      <sheetName val="ด้านหน้าฝาย"/>
      <sheetName val="seminar(O)"/>
      <sheetName val="21 มี.ค.56"/>
      <sheetName val="Sheet2"/>
      <sheetName val="Sheet3"/>
      <sheetName val="กสย11_11"/>
      <sheetName val="หน้า_ปมก1"/>
      <sheetName val="ปมก__1"/>
      <sheetName val="คสล_และวัสดุ1"/>
      <sheetName val="Irrigation_Project_code_(R16+11"/>
      <sheetName val="Data_งานจ้างเหมา"/>
      <sheetName val="อัตราราคางานต่างๆ_"/>
      <sheetName val="ค่าขนส่ง_23-23_99"/>
      <sheetName val="ผ1-ผ2_(2538)"/>
      <sheetName val="อ_ท่อส่งน้ำเข้านา"/>
      <sheetName val="กสย11_14"/>
      <sheetName val="หน้า_ปมก4"/>
      <sheetName val="ปมก__4"/>
      <sheetName val="คสล_และวัสดุ4"/>
      <sheetName val="Irrigation_Project_code_(R16+14"/>
      <sheetName val="Data_งานจ้างเหมา3"/>
      <sheetName val="อัตราราคางานต่างๆ_3"/>
      <sheetName val="ค่าขนส่ง_23-23_993"/>
      <sheetName val="ผ1-ผ2_(2538)3"/>
      <sheetName val="อ_ท่อส่งน้ำเข้านา3"/>
      <sheetName val="กสย11_12"/>
      <sheetName val="หน้า_ปมก2"/>
      <sheetName val="ปมก__2"/>
      <sheetName val="คสล_และวัสดุ2"/>
      <sheetName val="Irrigation_Project_code_(R16+12"/>
      <sheetName val="Data_งานจ้างเหมา1"/>
      <sheetName val="อัตราราคางานต่างๆ_1"/>
      <sheetName val="ค่าขนส่ง_23-23_991"/>
      <sheetName val="ผ1-ผ2_(2538)1"/>
      <sheetName val="อ_ท่อส่งน้ำเข้านา1"/>
      <sheetName val="กสย11_13"/>
      <sheetName val="หน้า_ปมก3"/>
      <sheetName val="ปมก__3"/>
      <sheetName val="คสล_และวัสดุ3"/>
      <sheetName val="Irrigation_Project_code_(R16+13"/>
      <sheetName val="Data_งานจ้างเหมา2"/>
      <sheetName val="อัตราราคางานต่างๆ_2"/>
      <sheetName val="ค่าขนส่ง_23-23_992"/>
      <sheetName val="ผ1-ผ2_(2538)2"/>
      <sheetName val="อ_ท่อส่งน้ำเข้านา2"/>
      <sheetName val="โครงการที่ส่งแบบฟอร์มแล้ว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ศูนย์สัตวศาสตร์ฯ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ผ1-ผ2 (2538)"/>
      <sheetName val="กต.ผง.51-2"/>
      <sheetName val="กต.ผง.51-2 (2)"/>
      <sheetName val="กันเหลื่อม,กันขยาย"/>
      <sheetName val="รูปตัดดินขุด"/>
      <sheetName val="unit-cost"/>
      <sheetName val="เข็มพืด(กส.)"/>
      <sheetName val="คอนกรีต SW"/>
      <sheetName val="ดินขุดML"/>
      <sheetName val="ดินขุดM1R"/>
      <sheetName val="ผ1-ผ2_(2538)"/>
      <sheetName val="กต_ผง_51-2"/>
      <sheetName val="กต_ผง_51-2_(2)"/>
      <sheetName val="รูปตัด-สูบน้ำ(ระหว่าง)"/>
      <sheetName val="12.ภาค"/>
      <sheetName val="10.ลักษณะงาน"/>
      <sheetName val="9.ประเภทงาน"/>
      <sheetName val="8.ผลผลิตโครงการ"/>
      <sheetName val="7.ยุทธศาสตร์"/>
      <sheetName val="4.จังหวัด"/>
      <sheetName val="3.อำเภอ"/>
      <sheetName val="2.ตำบล"/>
      <sheetName val="1.สำนัก-กอง"/>
      <sheetName val="16.สถานะดำเนินการ"/>
      <sheetName val="25.ความจำเป็นของการดำเนินการ"/>
      <sheetName val="6.ลุ่มน้ำย่อย"/>
      <sheetName val="26.หน่วยงานรับผิดชอบ"/>
      <sheetName val="SECTION"/>
      <sheetName val="ปลูกหญ้า"/>
      <sheetName val="ผ1-ผ2_(2538)1"/>
      <sheetName val="กต_ผง_51-21"/>
      <sheetName val="กต_ผง_51-2_(2)1"/>
      <sheetName val="เข็มพืด(กส_)"/>
      <sheetName val="คอนกรีต_SW"/>
      <sheetName val="12_ภาค"/>
      <sheetName val="10_ลักษณะงาน"/>
      <sheetName val="9_ประเภทงาน"/>
      <sheetName val="8_ผลผลิตโครงการ"/>
      <sheetName val="7_ยุทธศาสตร์"/>
      <sheetName val="4_จังหวัด"/>
      <sheetName val="3_อำเภอ"/>
      <sheetName val="2_ตำบล"/>
      <sheetName val="1_สำนัก-กอง"/>
      <sheetName val="16_สถานะดำเนินการ"/>
      <sheetName val="25_ความจำเป็นของการดำเนินการ"/>
      <sheetName val="6_ลุ่มน้ำย่อย"/>
      <sheetName val="26_หน่วยงานรับผิดชอบ"/>
      <sheetName val="ผ1-ผ2_(2538)4"/>
      <sheetName val="กต_ผง_51-24"/>
      <sheetName val="กต_ผง_51-2_(2)4"/>
      <sheetName val="เข็มพืด(กส_)3"/>
      <sheetName val="คอนกรีต_SW3"/>
      <sheetName val="12_ภาค3"/>
      <sheetName val="10_ลักษณะงาน3"/>
      <sheetName val="9_ประเภทงาน3"/>
      <sheetName val="8_ผลผลิตโครงการ3"/>
      <sheetName val="7_ยุทธศาสตร์3"/>
      <sheetName val="4_จังหวัด3"/>
      <sheetName val="3_อำเภอ3"/>
      <sheetName val="2_ตำบล3"/>
      <sheetName val="1_สำนัก-กอง3"/>
      <sheetName val="16_สถานะดำเนินการ3"/>
      <sheetName val="25_ความจำเป็นของการดำเนินการ3"/>
      <sheetName val="6_ลุ่มน้ำย่อย3"/>
      <sheetName val="26_หน่วยงานรับผิดชอบ3"/>
      <sheetName val="ผ1-ผ2_(2538)2"/>
      <sheetName val="กต_ผง_51-22"/>
      <sheetName val="กต_ผง_51-2_(2)2"/>
      <sheetName val="เข็มพืด(กส_)1"/>
      <sheetName val="คอนกรีต_SW1"/>
      <sheetName val="12_ภาค1"/>
      <sheetName val="10_ลักษณะงาน1"/>
      <sheetName val="9_ประเภทงาน1"/>
      <sheetName val="8_ผลผลิตโครงการ1"/>
      <sheetName val="7_ยุทธศาสตร์1"/>
      <sheetName val="4_จังหวัด1"/>
      <sheetName val="3_อำเภอ1"/>
      <sheetName val="2_ตำบล1"/>
      <sheetName val="1_สำนัก-กอง1"/>
      <sheetName val="16_สถานะดำเนินการ1"/>
      <sheetName val="25_ความจำเป็นของการดำเนินการ1"/>
      <sheetName val="6_ลุ่มน้ำย่อย1"/>
      <sheetName val="26_หน่วยงานรับผิดชอบ1"/>
      <sheetName val="ผ1-ผ2_(2538)3"/>
      <sheetName val="กต_ผง_51-23"/>
      <sheetName val="กต_ผง_51-2_(2)3"/>
      <sheetName val="เข็มพืด(กส_)2"/>
      <sheetName val="คอนกรีต_SW2"/>
      <sheetName val="12_ภาค2"/>
      <sheetName val="10_ลักษณะงาน2"/>
      <sheetName val="9_ประเภทงาน2"/>
      <sheetName val="8_ผลผลิตโครงการ2"/>
      <sheetName val="7_ยุทธศาสตร์2"/>
      <sheetName val="4_จังหวัด2"/>
      <sheetName val="3_อำเภอ2"/>
      <sheetName val="2_ตำบล2"/>
      <sheetName val="1_สำนัก-กอง2"/>
      <sheetName val="16_สถานะดำเนินการ2"/>
      <sheetName val="25_ความจำเป็นของการดำเนินการ2"/>
      <sheetName val="6_ลุ่มน้ำย่อย2"/>
      <sheetName val="26_หน่วยงานรับผิดชอบ2"/>
      <sheetName val="คำชี้แจง"/>
      <sheetName val="ชป.325"/>
      <sheetName val="แผนงาน"/>
      <sheetName val="รายละเอียด"/>
      <sheetName val="02รายละเอียดการคำนวณปรับใหม (2)"/>
      <sheetName val="รายละเอียดราคา"/>
      <sheetName val="สรุปขุดลอก (หลัขุด) (2)"/>
      <sheetName val="Sheet1"/>
      <sheetName val="สรุปขุดลอก (หลัขุด)"/>
      <sheetName val="ค่าระดับ"/>
      <sheetName val="สรุปขุดลอก"/>
      <sheetName val="ราคากลาง"/>
      <sheetName val="0+000"/>
      <sheetName val="0+200"/>
      <sheetName val="0+400"/>
      <sheetName val="0+600"/>
      <sheetName val="0+800"/>
      <sheetName val="1+000"/>
      <sheetName val="1+200"/>
      <sheetName val="1+400"/>
      <sheetName val="1+600"/>
      <sheetName val="1+800"/>
      <sheetName val="2+000"/>
      <sheetName val="2+200"/>
      <sheetName val="2+400"/>
      <sheetName val="2+600"/>
      <sheetName val="2+800"/>
      <sheetName val="3+000"/>
      <sheetName val="3+200 "/>
      <sheetName val="3+400"/>
      <sheetName val="3+600"/>
      <sheetName val="3+800"/>
      <sheetName val="4+000"/>
      <sheetName val="4+200"/>
      <sheetName val="4+400"/>
      <sheetName val="4+600"/>
      <sheetName val="4+800"/>
      <sheetName val="5+000 "/>
      <sheetName val="5+200"/>
      <sheetName val="5+400"/>
      <sheetName val="5+600"/>
      <sheetName val="5+800"/>
      <sheetName val="6+000"/>
      <sheetName val="6+200"/>
      <sheetName val="6+400"/>
      <sheetName val="6+600"/>
      <sheetName val="น้ำมัน"/>
      <sheetName val="แผนที่"/>
      <sheetName val="Sheet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ก+สารบัญ"/>
      <sheetName val="1.รายนามผู้บริหาร"/>
      <sheetName val="2.วิสัยทัศน์"/>
      <sheetName val="3.พันธกิจและภารกิจ"/>
      <sheetName val="4.โครงสร้างส่วนราชการ"/>
      <sheetName val="5.แผนภูมิแสดงความเชื่อมโยง"/>
      <sheetName val="6"/>
      <sheetName val="สรุป"/>
      <sheetName val="สรุป (ปรับลด)"/>
      <sheetName val="สรุปผลงาน"/>
      <sheetName val="ผลงานข้อสังเกต53"/>
      <sheetName val="7"/>
      <sheetName val="สรุปอบรม"/>
      <sheetName val="รายละเอียดฝึกอบรม"/>
      <sheetName val="สรุปปชส"/>
      <sheetName val="ปชส"/>
      <sheetName val="สิ่งพิมพ์"/>
      <sheetName val="สรุปทปษ"/>
      <sheetName val="ทปษ"/>
      <sheetName val="สรุปตปท"/>
      <sheetName val="ตปท"/>
      <sheetName val="สรุปวิจัย"/>
      <sheetName val="วิจัย"/>
      <sheetName val="อัตรากำลัง"/>
      <sheetName val="จ้างเหมา"/>
      <sheetName val="ค่าใช้จ่าย"/>
      <sheetName val="รถ"/>
      <sheetName val="ค่าตอบแทนรถ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minar"/>
      <sheetName val="publicrelation"/>
      <sheetName val="consult"/>
      <sheetName val="foriegn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00">
          <cell r="A500" t="str">
            <v>สำนักงานปลัดกระทรวงแรงงาน</v>
          </cell>
        </row>
        <row r="501">
          <cell r="A501" t="str">
            <v>กรมการจัดหางาน</v>
          </cell>
        </row>
        <row r="502">
          <cell r="A502" t="str">
            <v>การพัฒนาฝีมือแรงงาน</v>
          </cell>
        </row>
        <row r="503">
          <cell r="A503" t="str">
            <v>กรมสวัสดิการและคุ้มครองแรงงาน</v>
          </cell>
        </row>
        <row r="504">
          <cell r="A504" t="str">
            <v>สำนักงานประกันสังคม</v>
          </cell>
        </row>
        <row r="767">
          <cell r="A767" t="str">
            <v>1.1 แผนงานเสริมสร้างความสมานฉันท์ ความสามัคคีของคนในชาติและปฏิรูปการเมือง</v>
          </cell>
        </row>
        <row r="768">
          <cell r="A768" t="str">
            <v>1.2 แผนงานแก้ไขปัญหาและพัฒนาจังหวัดชายแดนภาคใต้</v>
          </cell>
        </row>
        <row r="769">
          <cell r="A769" t="str">
            <v>1.3 แผนงานฟื้นฟูและเสริมสร้างความเชื่อมั่นด้านเศรษฐกิจ</v>
          </cell>
        </row>
        <row r="770">
          <cell r="A770" t="str">
            <v>1.4 แผนงานขับเคลื่อนการลงทุนด้านการบริหารจัดการองค์ความรู้และทรัพยากรมนุษย์</v>
          </cell>
        </row>
        <row r="771">
          <cell r="A771" t="str">
            <v>1.5 แผนงานขับเคลื่อนการลงทุนด้านโครงสร้างพื้นฐาน</v>
          </cell>
        </row>
        <row r="772">
          <cell r="A772" t="str">
            <v>1.6 แผนงานเสริมสร้างรายได้ พัฒนาคุณภาพชีวิตและความมั่นคงด้านสังคม</v>
          </cell>
        </row>
        <row r="773">
          <cell r="A773" t="str">
            <v>1.7 แผนงานสร้างระบบประกันความเสี่ยงและระบบกระจายสินค้าเกษตร</v>
          </cell>
        </row>
        <row r="774">
          <cell r="A774" t="str">
            <v>2.1 แผนงานรักษาความสงบเรียบร้อยภายในประเทศ</v>
          </cell>
        </row>
        <row r="775">
          <cell r="A775" t="str">
            <v>2.2 แผนงานเสริมสร้างระบบป้องกันประเทศ</v>
          </cell>
        </row>
        <row r="776">
          <cell r="A776" t="str">
            <v>2.3 แผนงานพัฒนาระบบข่าวกรองของรัฐ</v>
          </cell>
        </row>
        <row r="777">
          <cell r="A777" t="str">
            <v>2.4 แผนงานป้องกันและแก้ไขปัญหาการก่อการร้ายและการรักษาผลประโยชน์ของชาติ</v>
          </cell>
        </row>
        <row r="778">
          <cell r="A778" t="str">
            <v>3.1 แผนงานขยายโอกาสและพัฒนาการศึกษา</v>
          </cell>
        </row>
        <row r="779">
          <cell r="A779" t="str">
            <v>3.2 แผนงานพัฒนาและยกระดับมาตรฐานแรงงาน</v>
          </cell>
        </row>
        <row r="780">
          <cell r="A780" t="str">
            <v>3.3 แผนงานด้านสาธารณสุข</v>
          </cell>
        </row>
        <row r="781">
          <cell r="A781" t="str">
            <v>3.4 แผนงานส่งเสริมและพัฒนาศาสนา ศิลปะและวัฒนธรรม</v>
          </cell>
        </row>
        <row r="782">
          <cell r="A782" t="str">
            <v>3.5 แผนงานสวัสดิการสังคมและความมั่นคงของมนุษย์</v>
          </cell>
        </row>
        <row r="783">
          <cell r="A783" t="str">
            <v>3.6 แผนงานสนับสนุนการประกอบอาชีพของผู้มีรายได้น้อย</v>
          </cell>
        </row>
        <row r="784">
          <cell r="A784" t="str">
            <v>3.7 แผนงานพัฒนาที่อยู่อาศัยและสภาพแวดล้อม</v>
          </cell>
        </row>
        <row r="785">
          <cell r="A785" t="str">
            <v>3.8 แผนงานพัฒนาคุณภาพชีวิตและการสงเคราะห์ผู้สูงอายุ</v>
          </cell>
        </row>
        <row r="786">
          <cell r="A786" t="str">
            <v>3.9 แผนงานคุ้มครองสิทธิผู้บริโภค</v>
          </cell>
        </row>
        <row r="787">
          <cell r="A787" t="str">
            <v>3.10 แผนงานป้องกันและแก้ไขปัญหายาเสพติด</v>
          </cell>
        </row>
        <row r="788">
          <cell r="A788" t="str">
            <v>3.11 แผนงานส่งเสริมและพัฒนากีฬาและนันทนาการ</v>
          </cell>
        </row>
        <row r="789">
          <cell r="A789" t="str">
            <v>4.1 แผนงานการเงินการคลัง</v>
          </cell>
        </row>
        <row r="790">
          <cell r="A790" t="str">
            <v>4.2 แผนงานปรับโครงสร้างเศรษฐกิจภาคเกษตร</v>
          </cell>
        </row>
        <row r="791">
          <cell r="A791" t="str">
            <v>4.3 แผนงานปรับโครงสร้างเศรษฐกิจภาคอุตสาหกรรม</v>
          </cell>
        </row>
        <row r="792">
          <cell r="A792" t="str">
            <v>4.4 แผนงานปรับโครงสร้างเศรษฐกิจภาคการท่องเที่ยวและบริการ</v>
          </cell>
        </row>
        <row r="793">
          <cell r="A793" t="str">
            <v>4.5 แผนงานปรับโครงสร้างเศรษฐกิจการตลาด การค้าและการลงทุน</v>
          </cell>
        </row>
        <row r="794">
          <cell r="A794" t="str">
            <v>4.6 แผนงานพัฒนาโครงสร้างพื้นฐานและระบบบริหารจัดการขนส่งสินค้าและบริการ</v>
          </cell>
        </row>
        <row r="795">
          <cell r="A795" t="str">
            <v>4.7 แผนงานพัฒนาและเพิ่มประสิทธิภาพการใช้พลังงาน</v>
          </cell>
        </row>
        <row r="796">
          <cell r="A796" t="str">
            <v>4.8 แผนงานพัฒนาเทคโนโลยีสารสนเทศและการสื่อสาร</v>
          </cell>
        </row>
        <row r="797">
          <cell r="A797" t="str">
            <v>5.1 แผนงานอนุรักษ์และบริหารจัดการทรัพยากรธรรมชาติ</v>
          </cell>
        </row>
        <row r="798">
          <cell r="A798" t="str">
            <v>5.2 แผนงานบริหารจัดการทรัพยากรน้ำ</v>
          </cell>
        </row>
        <row r="799">
          <cell r="A799" t="str">
            <v>5.3แผนงานป้องกัน เตือนภัย แก้ไขและฟื้นฟูความเสียหายจากภัยธรรมชาติและสาธารณภัย</v>
          </cell>
        </row>
        <row r="800">
          <cell r="A800" t="str">
            <v>5.4 แผนงานบริหารจัดการคุณภาพสิ่งแวดล้อม</v>
          </cell>
        </row>
        <row r="801">
          <cell r="A801" t="str">
            <v>5.5 แผนงานลดและบรรเทาปัญหาวิกฤติโลกร้อน</v>
          </cell>
        </row>
        <row r="802">
          <cell r="A802" t="str">
            <v>6.1 แผนงานสนับสนุนด้านวิทยาศาสตร์ เทคโนโลยีและนวัตกรรม</v>
          </cell>
        </row>
        <row r="803">
          <cell r="A803" t="str">
            <v>6.2 แผนงานวิจัยเพื่อพัฒนาประเทศ</v>
          </cell>
        </row>
        <row r="804">
          <cell r="A804" t="str">
            <v>7.1 แผนงานดำเนินนโยบายการต่างประเทศและเศรษฐกิจระหว่างประเทศ</v>
          </cell>
        </row>
        <row r="805">
          <cell r="A805" t="str">
            <v>8.1 แผนงานส่งเสริมการกระจายอำนาจการปกครอง</v>
          </cell>
        </row>
        <row r="806">
          <cell r="A806" t="str">
            <v>8.2 แผนงานบริหารจังหวัดและกลุ่มจังหวัด</v>
          </cell>
        </row>
        <row r="807">
          <cell r="A807" t="str">
            <v>8.3 แผนงานบริหารจัดการภาครัฐ</v>
          </cell>
        </row>
        <row r="808">
          <cell r="A808" t="str">
            <v>8.4 แผนงานพัฒนากฎหมายและกระบวนการยุติธรรม</v>
          </cell>
        </row>
        <row r="809">
          <cell r="A809" t="str">
            <v>8.5 แผนงานสนับสนุนการจัดการของรัฐสภา ศาลและองค์กรตามรัฐธรรมนูญ</v>
          </cell>
        </row>
        <row r="810">
          <cell r="A810" t="str">
            <v>9.1 แผนงานบริหารเพื่อรองรับกรณีฉุกเฉินหรือจำเป็น</v>
          </cell>
        </row>
        <row r="811">
          <cell r="A811" t="str">
            <v>9.2 แผนงานบริหารบุคลากรภาครัฐ</v>
          </cell>
        </row>
        <row r="812">
          <cell r="A812" t="str">
            <v>9.3แผนงานบริหารจัดการหนี้ภาครัฐ</v>
          </cell>
        </row>
        <row r="813">
          <cell r="A813" t="str">
            <v>9.4 แผนงานรายจ่ายเพื่อชดใช้เงินคงคลัง</v>
          </cell>
        </row>
        <row r="823">
          <cell r="A823" t="str">
            <v>ในประเทศ/สถานที่ราชการ</v>
          </cell>
        </row>
        <row r="824">
          <cell r="A824" t="str">
            <v>ในประเทศ/สถานที่เอกชน</v>
          </cell>
        </row>
        <row r="825">
          <cell r="A825" t="str">
            <v>ต่างประเทศ</v>
          </cell>
        </row>
        <row r="826">
          <cell r="A826" t="str">
            <v>ในและต่างประเทศ</v>
          </cell>
        </row>
        <row r="839">
          <cell r="A839" t="str">
            <v>สำนักนายกรัฐมนตรี</v>
          </cell>
        </row>
        <row r="840">
          <cell r="A840" t="str">
            <v>กระทรวงกลาโหม</v>
          </cell>
        </row>
        <row r="841">
          <cell r="A841" t="str">
            <v>กระทรวงการคลัง</v>
          </cell>
        </row>
        <row r="842">
          <cell r="A842" t="str">
            <v>กระทรวงการต่างประเทศ</v>
          </cell>
        </row>
        <row r="843">
          <cell r="A843" t="str">
            <v>กระทรวงการท่องเที่ยวและกีฬา</v>
          </cell>
        </row>
        <row r="844">
          <cell r="A844" t="str">
            <v>กระทรวงการพัฒนาสังคมและความมั่นคงของมนุษย์</v>
          </cell>
        </row>
        <row r="845">
          <cell r="A845" t="str">
            <v>กระทรวงเกษตรและสหกรณ์</v>
          </cell>
        </row>
        <row r="846">
          <cell r="A846" t="str">
            <v>กระทรวงคมนาคม</v>
          </cell>
        </row>
        <row r="847">
          <cell r="A847" t="str">
            <v>กระทรวงทรัพยากรธรรมชาติและสิ่งแวดล้อม</v>
          </cell>
        </row>
        <row r="848">
          <cell r="A848" t="str">
            <v>กระทรวงเทคโนโลยีสารสนเทศและการสื่อสาร</v>
          </cell>
        </row>
        <row r="849">
          <cell r="A849" t="str">
            <v>กระทรวงพลังงาน</v>
          </cell>
        </row>
        <row r="850">
          <cell r="A850" t="str">
            <v>กระทรวงพาณิชย์</v>
          </cell>
        </row>
        <row r="851">
          <cell r="A851" t="str">
            <v>กระทรวงมหาดไทย</v>
          </cell>
        </row>
        <row r="852">
          <cell r="A852" t="str">
            <v>กระทรวงยุติธรรม</v>
          </cell>
        </row>
        <row r="853">
          <cell r="A853" t="str">
            <v>กระทรวงแรงงาน</v>
          </cell>
        </row>
        <row r="854">
          <cell r="A854" t="str">
            <v>กระทรวงวัฒนธรรม</v>
          </cell>
        </row>
        <row r="855">
          <cell r="A855" t="str">
            <v>กระทรวงวิทยาศาสตร์และเทคโนโลยี</v>
          </cell>
        </row>
        <row r="856">
          <cell r="A856" t="str">
            <v>กระทรวงศึกษาธิการ</v>
          </cell>
        </row>
        <row r="857">
          <cell r="A857" t="str">
            <v>กระทรวงสาธารณสุข</v>
          </cell>
        </row>
        <row r="858">
          <cell r="A858" t="str">
            <v>กระทรวงอุตสาหกรรม</v>
          </cell>
        </row>
        <row r="859">
          <cell r="A859" t="str">
            <v>ส่วนราชการที่ไม่สังกัดสำนักนายกรัฐมนตรี กระทรวง หรือทบวง</v>
          </cell>
        </row>
        <row r="860">
          <cell r="A860" t="str">
            <v>หน่วยงานของรัฐสภา</v>
          </cell>
        </row>
        <row r="861">
          <cell r="A861" t="str">
            <v>หน่วยงานขององค์กรตามรัฐธรรมนูญ</v>
          </cell>
        </row>
        <row r="862">
          <cell r="A862" t="str">
            <v>หน่วยงานของศาล</v>
          </cell>
        </row>
        <row r="863">
          <cell r="A863" t="str">
            <v>รัฐวิสาหกิจ</v>
          </cell>
        </row>
        <row r="864">
          <cell r="A864" t="str">
            <v>สภากาชาดไทย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minar"/>
      <sheetName val="publicrelation"/>
      <sheetName val="consult"/>
      <sheetName val="foriegn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00">
          <cell r="A500" t="str">
            <v>สำนักงานปลัดกระทรวงแรงงาน</v>
          </cell>
        </row>
        <row r="823">
          <cell r="A823" t="str">
            <v>ในประเทศ/สถานที่ราชการ</v>
          </cell>
        </row>
        <row r="824">
          <cell r="A824" t="str">
            <v>ในประเทศ/สถานที่เอกชน</v>
          </cell>
        </row>
        <row r="825">
          <cell r="A825" t="str">
            <v>ต่างประเทศ</v>
          </cell>
        </row>
        <row r="826">
          <cell r="A826" t="str">
            <v>ในและต่างประเทศ</v>
          </cell>
        </row>
        <row r="839">
          <cell r="A839" t="str">
            <v>สำนักนายกรัฐมนตรี</v>
          </cell>
        </row>
        <row r="840">
          <cell r="A840" t="str">
            <v>กระทรวงกลาโหม</v>
          </cell>
        </row>
        <row r="841">
          <cell r="A841" t="str">
            <v>กระทรวงการคลัง</v>
          </cell>
        </row>
        <row r="842">
          <cell r="A842" t="str">
            <v>กระทรวงการต่างประเทศ</v>
          </cell>
        </row>
        <row r="843">
          <cell r="A843" t="str">
            <v>กระทรวงการท่องเที่ยวและกีฬา</v>
          </cell>
        </row>
        <row r="844">
          <cell r="A844" t="str">
            <v>กระทรวงการพัฒนาสังคมและความมั่นคงของมนุษย์</v>
          </cell>
        </row>
        <row r="845">
          <cell r="A845" t="str">
            <v>กระทรวงเกษตรและสหกรณ์</v>
          </cell>
        </row>
        <row r="846">
          <cell r="A846" t="str">
            <v>กระทรวงคมนาคม</v>
          </cell>
        </row>
        <row r="847">
          <cell r="A847" t="str">
            <v>กระทรวงทรัพยากรธรรมชาติและสิ่งแวดล้อม</v>
          </cell>
        </row>
        <row r="848">
          <cell r="A848" t="str">
            <v>กระทรวงเทคโนโลยีสารสนเทศและการสื่อสาร</v>
          </cell>
        </row>
        <row r="849">
          <cell r="A849" t="str">
            <v>กระทรวงพลังงาน</v>
          </cell>
        </row>
        <row r="850">
          <cell r="A850" t="str">
            <v>กระทรวงพาณิชย์</v>
          </cell>
        </row>
        <row r="851">
          <cell r="A851" t="str">
            <v>กระทรวงมหาดไทย</v>
          </cell>
        </row>
        <row r="852">
          <cell r="A852" t="str">
            <v>กระทรวงยุติธรรม</v>
          </cell>
        </row>
        <row r="853">
          <cell r="A853" t="str">
            <v>กระทรวงแรงงาน</v>
          </cell>
        </row>
        <row r="854">
          <cell r="A854" t="str">
            <v>กระทรวงวัฒนธรรม</v>
          </cell>
        </row>
        <row r="855">
          <cell r="A855" t="str">
            <v>กระทรวงวิทยาศาสตร์และเทคโนโลยี</v>
          </cell>
        </row>
        <row r="856">
          <cell r="A856" t="str">
            <v>กระทรวงศึกษาธิการ</v>
          </cell>
        </row>
        <row r="857">
          <cell r="A857" t="str">
            <v>กระทรวงสาธารณสุข</v>
          </cell>
        </row>
        <row r="858">
          <cell r="A858" t="str">
            <v>กระทรวงอุตสาหกรรม</v>
          </cell>
        </row>
        <row r="859">
          <cell r="A859" t="str">
            <v>ส่วนราชการที่ไม่สังกัดสำนักนายกรัฐมนตรี กระทรวง หรือทบวง</v>
          </cell>
        </row>
        <row r="860">
          <cell r="A860" t="str">
            <v>หน่วยงานของรัฐสภา</v>
          </cell>
        </row>
        <row r="861">
          <cell r="A861" t="str">
            <v>หน่วยงานขององค์กรตามรัฐธรรมนูญ</v>
          </cell>
        </row>
        <row r="862">
          <cell r="A862" t="str">
            <v>หน่วยงานของศาล</v>
          </cell>
        </row>
        <row r="863">
          <cell r="A863" t="str">
            <v>รัฐวิสาหกิจ</v>
          </cell>
        </row>
        <row r="864">
          <cell r="A864" t="str">
            <v>สภากาชาดไทย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ชป.ง.01"/>
      <sheetName val="ชป.ง.02"/>
      <sheetName val="ชป.ง.03"/>
      <sheetName val="ชป.ง.04"/>
      <sheetName val="ง.700"/>
      <sheetName val="ง.800"/>
      <sheetName val="ง.801"/>
      <sheetName val="ง.900"/>
      <sheetName val="220"/>
      <sheetName val="Sheet1"/>
      <sheetName val="Sheet2"/>
      <sheetName val="Sheet3"/>
      <sheetName val="ผ1-ผ2 (2538)"/>
      <sheetName val="ชป_ง_01"/>
      <sheetName val="ชป_ง_02"/>
      <sheetName val="ชป_ง_03"/>
      <sheetName val="ชป_ง_04"/>
      <sheetName val="ง_700"/>
      <sheetName val="ง_800"/>
      <sheetName val="ง_801"/>
      <sheetName val="ง_900"/>
      <sheetName val="ผ1-ผ2_(2538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Main Sum (Hotel &amp; Residences)"/>
      <sheetName val="Cost Data"/>
      <sheetName val="Material"/>
      <sheetName val="2_3_1 อาคาร"/>
      <sheetName val="EXF"/>
      <sheetName val="Progress-All"/>
      <sheetName val="C(1)"/>
      <sheetName val="D&amp;E(1)"/>
      <sheetName val="สรุปราคา (EMC)"/>
      <sheetName val="cov-estimate"/>
      <sheetName val="Cost_Categories"/>
      <sheetName val="AutoOpen_Stub_Data"/>
      <sheetName val="Intl_Data_Table"/>
      <sheetName val="HVAC"/>
      <sheetName val="Purchase_Order"/>
      <sheetName val="Customize_Your_Purchase_Order"/>
      <sheetName val="SH-D"/>
      <sheetName val="basic rate"/>
      <sheetName val="ค่าวัสดุ"/>
      <sheetName val="Main_Sum_(Hotel_&amp;_Residences)"/>
      <sheetName val="Cost_Data"/>
      <sheetName val="2_3_1_อาคาร"/>
      <sheetName val="สรุปราคา_(EMC)"/>
      <sheetName val="INVOICEprototype1"/>
      <sheetName val="List"/>
      <sheetName val="SH-G"/>
      <sheetName val="SH-C"/>
      <sheetName val="Mat"/>
      <sheetName val="PRICE LIST"/>
      <sheetName val="BOX Cryostat Details"/>
      <sheetName val="Driver Linac Layout"/>
      <sheetName val="Inputs"/>
      <sheetName val="Magnet Details"/>
      <sheetName val="MASTER"/>
      <sheetName val="Assumption"/>
      <sheetName val="AutoOpen_Stub_Data3"/>
      <sheetName val="Intl_Data_Table3"/>
      <sheetName val="Purchase_Order3"/>
      <sheetName val="Customize_Your_Purchase_Order3"/>
      <sheetName val="Main_Sum_(Hotel_&amp;_Residences)3"/>
      <sheetName val="Cost_Data3"/>
      <sheetName val="2_3_1_อาคาร3"/>
      <sheetName val="สรุปราคา_(EMC)3"/>
      <sheetName val="basic_rate2"/>
      <sheetName val="PRICE_LIST2"/>
      <sheetName val="BOX_Cryostat_Details2"/>
      <sheetName val="Driver_Linac_Layout2"/>
      <sheetName val="Magnet_Details2"/>
      <sheetName val="AutoOpen_Stub_Data1"/>
      <sheetName val="Intl_Data_Table1"/>
      <sheetName val="Purchase_Order1"/>
      <sheetName val="Customize_Your_Purchase_Order1"/>
      <sheetName val="Main_Sum_(Hotel_&amp;_Residences)1"/>
      <sheetName val="Cost_Data1"/>
      <sheetName val="2_3_1_อาคาร1"/>
      <sheetName val="สรุปราคา_(EMC)1"/>
      <sheetName val="basic_rate"/>
      <sheetName val="PRICE_LIST"/>
      <sheetName val="BOX_Cryostat_Details"/>
      <sheetName val="Driver_Linac_Layout"/>
      <sheetName val="Magnet_Details"/>
      <sheetName val="AutoOpen_Stub_Data2"/>
      <sheetName val="Intl_Data_Table2"/>
      <sheetName val="Purchase_Order2"/>
      <sheetName val="Customize_Your_Purchase_Order2"/>
      <sheetName val="Main_Sum_(Hotel_&amp;_Residences)2"/>
      <sheetName val="Cost_Data2"/>
      <sheetName val="2_3_1_อาคาร2"/>
      <sheetName val="สรุปราคา_(EMC)2"/>
      <sheetName val="basic_rate1"/>
      <sheetName val="PRICE_LIST1"/>
      <sheetName val="BOX_Cryostat_Details1"/>
      <sheetName val="Driver_Linac_Layout1"/>
      <sheetName val="Magnet_Detail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กสย11_1"/>
      <sheetName val="อะตราลูกรังและงานทาง"/>
      <sheetName val="____01"/>
      <sheetName val="ทำนบดิน 4"/>
      <sheetName val="ปมกท่าเสลาจ้างเหมาทั้งหมดปี45"/>
      <sheetName val="ขนาดกลาง"/>
      <sheetName val="กสย11_11"/>
      <sheetName val="หน้า_ปมก"/>
      <sheetName val="ปมก__"/>
      <sheetName val="คสล_และวัสดุ"/>
      <sheetName val="ทำนบดิน_4"/>
      <sheetName val="สรุป"/>
      <sheetName val="62 เพิ่มเติม สูบน้ำ"/>
      <sheetName val="63 เพิ่มเติม นโยบาย"/>
      <sheetName val="63 เพิ่มเติม นโยบาย 1"/>
      <sheetName val="กสย11_14"/>
      <sheetName val="หน้า_ปมก3"/>
      <sheetName val="ปมก__3"/>
      <sheetName val="คสล_และวัสดุ3"/>
      <sheetName val="ทำนบดิน_43"/>
      <sheetName val="62_เพิ่มเติม_สูบน้ำ2"/>
      <sheetName val="63_เพิ่มเติม_นโยบาย2"/>
      <sheetName val="63_เพิ่มเติม_นโยบาย_12"/>
      <sheetName val="กสย11_12"/>
      <sheetName val="หน้า_ปมก1"/>
      <sheetName val="ปมก__1"/>
      <sheetName val="คสล_และวัสดุ1"/>
      <sheetName val="ทำนบดิน_41"/>
      <sheetName val="62_เพิ่มเติม_สูบน้ำ"/>
      <sheetName val="63_เพิ่มเติม_นโยบาย"/>
      <sheetName val="63_เพิ่มเติม_นโยบาย_1"/>
      <sheetName val="กสย11_13"/>
      <sheetName val="หน้า_ปมก2"/>
      <sheetName val="ปมก__2"/>
      <sheetName val="คสล_และวัสดุ2"/>
      <sheetName val="ทำนบดิน_42"/>
      <sheetName val="62_เพิ่มเติม_สูบน้ำ1"/>
      <sheetName val="63_เพิ่มเติม_นโยบาย1"/>
      <sheetName val="63_เพิ่มเติม_นโยบาย_11"/>
      <sheetName val="CENPROJ_office12_17056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ก.10"/>
      <sheetName val="แบบก.11"/>
      <sheetName val="แบบก.12"/>
      <sheetName val="ต่อหน่วย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A8650-F06E-4A4F-9145-28E27EA9D0C8}">
  <sheetPr>
    <tabColor rgb="FFFF99FF"/>
    <pageSetUpPr fitToPage="1"/>
  </sheetPr>
  <dimension ref="A1:G93"/>
  <sheetViews>
    <sheetView tabSelected="1" zoomScale="90" zoomScaleNormal="90" zoomScaleSheetLayoutView="100" workbookViewId="0">
      <selection activeCell="F12" sqref="F12"/>
    </sheetView>
  </sheetViews>
  <sheetFormatPr defaultRowHeight="24" x14ac:dyDescent="0.55000000000000004"/>
  <cols>
    <col min="1" max="1" width="4.125" style="87" customWidth="1"/>
    <col min="2" max="2" width="34.25" style="87" bestFit="1" customWidth="1"/>
    <col min="3" max="3" width="61.125" style="2" bestFit="1" customWidth="1"/>
    <col min="4" max="5" width="11.75" style="4" hidden="1" customWidth="1"/>
    <col min="6" max="7" width="11.75" style="2" customWidth="1"/>
    <col min="8" max="16384" width="9" style="2"/>
  </cols>
  <sheetData>
    <row r="1" spans="1:7" x14ac:dyDescent="0.55000000000000004">
      <c r="A1" s="1" t="s">
        <v>0</v>
      </c>
      <c r="B1" s="1"/>
      <c r="C1" s="1"/>
      <c r="D1" s="1"/>
      <c r="E1" s="1"/>
      <c r="F1" s="1"/>
      <c r="G1" s="1"/>
    </row>
    <row r="2" spans="1:7" ht="15" customHeight="1" x14ac:dyDescent="0.55000000000000004">
      <c r="A2" s="3"/>
      <c r="B2" s="3"/>
      <c r="C2" s="3"/>
    </row>
    <row r="3" spans="1:7" s="7" customFormat="1" ht="21.75" x14ac:dyDescent="0.5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</row>
    <row r="4" spans="1:7" s="11" customFormat="1" ht="21.75" x14ac:dyDescent="0.2">
      <c r="A4" s="8">
        <v>1</v>
      </c>
      <c r="B4" s="9" t="s">
        <v>8</v>
      </c>
      <c r="C4" s="9" t="s">
        <v>9</v>
      </c>
      <c r="D4" s="10" t="s">
        <v>10</v>
      </c>
      <c r="E4" s="10" t="s">
        <v>11</v>
      </c>
      <c r="F4" s="10" t="s">
        <v>12</v>
      </c>
      <c r="G4" s="10" t="s">
        <v>10</v>
      </c>
    </row>
    <row r="5" spans="1:7" s="11" customFormat="1" ht="43.5" x14ac:dyDescent="0.2">
      <c r="A5" s="12">
        <v>2</v>
      </c>
      <c r="B5" s="13" t="s">
        <v>13</v>
      </c>
      <c r="C5" s="14" t="s">
        <v>14</v>
      </c>
      <c r="D5" s="10" t="s">
        <v>15</v>
      </c>
      <c r="E5" s="10" t="s">
        <v>16</v>
      </c>
      <c r="F5" s="10" t="s">
        <v>15</v>
      </c>
      <c r="G5" s="10" t="s">
        <v>17</v>
      </c>
    </row>
    <row r="6" spans="1:7" s="11" customFormat="1" ht="21.75" x14ac:dyDescent="0.2">
      <c r="A6" s="15">
        <v>3</v>
      </c>
      <c r="B6" s="16" t="s">
        <v>18</v>
      </c>
      <c r="C6" s="17" t="s">
        <v>19</v>
      </c>
      <c r="D6" s="18"/>
      <c r="E6" s="18"/>
      <c r="F6" s="18"/>
      <c r="G6" s="18"/>
    </row>
    <row r="7" spans="1:7" s="11" customFormat="1" ht="43.5" x14ac:dyDescent="0.2">
      <c r="A7" s="19"/>
      <c r="B7" s="20"/>
      <c r="C7" s="21" t="s">
        <v>20</v>
      </c>
      <c r="D7" s="22" t="s">
        <v>15</v>
      </c>
      <c r="E7" s="22" t="s">
        <v>17</v>
      </c>
      <c r="F7" s="22" t="s">
        <v>21</v>
      </c>
      <c r="G7" s="22" t="s">
        <v>17</v>
      </c>
    </row>
    <row r="8" spans="1:7" s="11" customFormat="1" ht="65.25" x14ac:dyDescent="0.2">
      <c r="A8" s="12"/>
      <c r="B8" s="23"/>
      <c r="C8" s="24" t="s">
        <v>22</v>
      </c>
      <c r="D8" s="25" t="s">
        <v>15</v>
      </c>
      <c r="E8" s="25" t="s">
        <v>15</v>
      </c>
      <c r="F8" s="25" t="s">
        <v>17</v>
      </c>
      <c r="G8" s="25" t="s">
        <v>15</v>
      </c>
    </row>
    <row r="9" spans="1:7" s="11" customFormat="1" ht="43.5" x14ac:dyDescent="0.2">
      <c r="A9" s="26">
        <v>4</v>
      </c>
      <c r="B9" s="27" t="s">
        <v>23</v>
      </c>
      <c r="C9" s="28" t="s">
        <v>24</v>
      </c>
      <c r="D9" s="10" t="s">
        <v>15</v>
      </c>
      <c r="E9" s="10" t="s">
        <v>16</v>
      </c>
      <c r="F9" s="10" t="s">
        <v>15</v>
      </c>
      <c r="G9" s="10" t="s">
        <v>17</v>
      </c>
    </row>
    <row r="10" spans="1:7" s="11" customFormat="1" ht="43.5" x14ac:dyDescent="0.2">
      <c r="A10" s="26">
        <v>5</v>
      </c>
      <c r="B10" s="27" t="s">
        <v>25</v>
      </c>
      <c r="C10" s="28" t="s">
        <v>26</v>
      </c>
      <c r="D10" s="10" t="s">
        <v>15</v>
      </c>
      <c r="E10" s="10" t="s">
        <v>15</v>
      </c>
      <c r="F10" s="10" t="s">
        <v>17</v>
      </c>
      <c r="G10" s="10" t="s">
        <v>15</v>
      </c>
    </row>
    <row r="11" spans="1:7" s="11" customFormat="1" ht="65.25" x14ac:dyDescent="0.2">
      <c r="A11" s="29">
        <v>6</v>
      </c>
      <c r="B11" s="27" t="s">
        <v>27</v>
      </c>
      <c r="C11" s="30" t="s">
        <v>28</v>
      </c>
      <c r="D11" s="18"/>
      <c r="E11" s="18"/>
      <c r="F11" s="18"/>
      <c r="G11" s="18"/>
    </row>
    <row r="12" spans="1:7" s="11" customFormat="1" ht="87" x14ac:dyDescent="0.2">
      <c r="A12" s="31"/>
      <c r="B12" s="32"/>
      <c r="C12" s="21" t="s">
        <v>29</v>
      </c>
      <c r="D12" s="22" t="s">
        <v>16</v>
      </c>
      <c r="E12" s="22" t="s">
        <v>17</v>
      </c>
      <c r="F12" s="22" t="s">
        <v>17</v>
      </c>
      <c r="G12" s="22" t="s">
        <v>15</v>
      </c>
    </row>
    <row r="13" spans="1:7" s="11" customFormat="1" ht="65.25" x14ac:dyDescent="0.2">
      <c r="A13" s="26"/>
      <c r="B13" s="33"/>
      <c r="C13" s="24" t="s">
        <v>30</v>
      </c>
      <c r="D13" s="25" t="s">
        <v>16</v>
      </c>
      <c r="E13" s="25" t="s">
        <v>17</v>
      </c>
      <c r="F13" s="25" t="s">
        <v>17</v>
      </c>
      <c r="G13" s="25" t="s">
        <v>15</v>
      </c>
    </row>
    <row r="14" spans="1:7" s="11" customFormat="1" ht="43.5" x14ac:dyDescent="0.2">
      <c r="A14" s="26">
        <v>7</v>
      </c>
      <c r="B14" s="34" t="s">
        <v>31</v>
      </c>
      <c r="C14" s="28" t="s">
        <v>32</v>
      </c>
      <c r="D14" s="10" t="s">
        <v>11</v>
      </c>
      <c r="E14" s="10" t="s">
        <v>11</v>
      </c>
      <c r="F14" s="10" t="s">
        <v>33</v>
      </c>
      <c r="G14" s="10" t="s">
        <v>11</v>
      </c>
    </row>
    <row r="15" spans="1:7" s="11" customFormat="1" ht="43.5" x14ac:dyDescent="0.2">
      <c r="A15" s="35">
        <v>8</v>
      </c>
      <c r="B15" s="36" t="s">
        <v>34</v>
      </c>
      <c r="C15" s="28" t="s">
        <v>35</v>
      </c>
      <c r="D15" s="10" t="s">
        <v>11</v>
      </c>
      <c r="E15" s="10" t="s">
        <v>11</v>
      </c>
      <c r="F15" s="10" t="s">
        <v>33</v>
      </c>
      <c r="G15" s="10" t="s">
        <v>11</v>
      </c>
    </row>
    <row r="16" spans="1:7" s="11" customFormat="1" ht="21.75" x14ac:dyDescent="0.2">
      <c r="A16" s="15">
        <v>9</v>
      </c>
      <c r="B16" s="37" t="s">
        <v>36</v>
      </c>
      <c r="C16" s="38" t="s">
        <v>19</v>
      </c>
      <c r="D16" s="18" t="s">
        <v>11</v>
      </c>
      <c r="E16" s="18" t="s">
        <v>11</v>
      </c>
      <c r="F16" s="18" t="s">
        <v>33</v>
      </c>
      <c r="G16" s="18" t="s">
        <v>11</v>
      </c>
    </row>
    <row r="17" spans="1:7" s="11" customFormat="1" ht="43.5" x14ac:dyDescent="0.2">
      <c r="A17" s="19"/>
      <c r="B17" s="39"/>
      <c r="C17" s="40" t="s">
        <v>37</v>
      </c>
      <c r="D17" s="22"/>
      <c r="E17" s="22"/>
      <c r="F17" s="22"/>
      <c r="G17" s="22"/>
    </row>
    <row r="18" spans="1:7" s="11" customFormat="1" ht="21.75" x14ac:dyDescent="0.2">
      <c r="A18" s="19"/>
      <c r="B18" s="39"/>
      <c r="C18" s="40" t="s">
        <v>38</v>
      </c>
      <c r="D18" s="22"/>
      <c r="E18" s="22"/>
      <c r="F18" s="22"/>
      <c r="G18" s="22"/>
    </row>
    <row r="19" spans="1:7" s="11" customFormat="1" ht="21.75" x14ac:dyDescent="0.2">
      <c r="A19" s="19"/>
      <c r="B19" s="39"/>
      <c r="C19" s="40" t="s">
        <v>39</v>
      </c>
      <c r="D19" s="22"/>
      <c r="E19" s="22"/>
      <c r="F19" s="22"/>
      <c r="G19" s="22"/>
    </row>
    <row r="20" spans="1:7" s="11" customFormat="1" ht="21.75" x14ac:dyDescent="0.2">
      <c r="A20" s="19"/>
      <c r="B20" s="39"/>
      <c r="C20" s="40" t="s">
        <v>40</v>
      </c>
      <c r="D20" s="22"/>
      <c r="E20" s="22"/>
      <c r="F20" s="22"/>
      <c r="G20" s="22"/>
    </row>
    <row r="21" spans="1:7" s="11" customFormat="1" ht="43.5" x14ac:dyDescent="0.2">
      <c r="A21" s="19"/>
      <c r="B21" s="39"/>
      <c r="C21" s="40" t="s">
        <v>41</v>
      </c>
      <c r="D21" s="22"/>
      <c r="E21" s="22"/>
      <c r="F21" s="22"/>
      <c r="G21" s="22"/>
    </row>
    <row r="22" spans="1:7" s="11" customFormat="1" ht="21.75" x14ac:dyDescent="0.2">
      <c r="A22" s="19"/>
      <c r="B22" s="39"/>
      <c r="C22" s="41" t="s">
        <v>42</v>
      </c>
      <c r="D22" s="22"/>
      <c r="E22" s="22"/>
      <c r="F22" s="22"/>
      <c r="G22" s="22"/>
    </row>
    <row r="23" spans="1:7" s="11" customFormat="1" ht="21.75" x14ac:dyDescent="0.2">
      <c r="A23" s="19"/>
      <c r="B23" s="39"/>
      <c r="C23" s="41" t="s">
        <v>43</v>
      </c>
      <c r="D23" s="22"/>
      <c r="E23" s="22"/>
      <c r="F23" s="22"/>
      <c r="G23" s="22"/>
    </row>
    <row r="24" spans="1:7" s="11" customFormat="1" ht="21.75" x14ac:dyDescent="0.2">
      <c r="A24" s="19"/>
      <c r="B24" s="39"/>
      <c r="C24" s="41" t="s">
        <v>44</v>
      </c>
      <c r="D24" s="22"/>
      <c r="E24" s="22"/>
      <c r="F24" s="22"/>
      <c r="G24" s="22"/>
    </row>
    <row r="25" spans="1:7" s="11" customFormat="1" ht="21.75" x14ac:dyDescent="0.2">
      <c r="A25" s="19"/>
      <c r="B25" s="39"/>
      <c r="C25" s="41" t="s">
        <v>45</v>
      </c>
      <c r="D25" s="22"/>
      <c r="E25" s="22"/>
      <c r="F25" s="22"/>
      <c r="G25" s="22"/>
    </row>
    <row r="26" spans="1:7" s="11" customFormat="1" ht="21.75" x14ac:dyDescent="0.2">
      <c r="A26" s="8">
        <v>10</v>
      </c>
      <c r="B26" s="9" t="s">
        <v>46</v>
      </c>
      <c r="C26" s="9" t="s">
        <v>47</v>
      </c>
      <c r="D26" s="10" t="s">
        <v>11</v>
      </c>
      <c r="E26" s="10" t="s">
        <v>11</v>
      </c>
      <c r="F26" s="10" t="s">
        <v>33</v>
      </c>
      <c r="G26" s="10" t="s">
        <v>11</v>
      </c>
    </row>
    <row r="27" spans="1:7" s="43" customFormat="1" ht="21.75" x14ac:dyDescent="0.2">
      <c r="A27" s="8">
        <v>11</v>
      </c>
      <c r="B27" s="42" t="s">
        <v>48</v>
      </c>
      <c r="C27" s="42" t="s">
        <v>49</v>
      </c>
      <c r="D27" s="10" t="s">
        <v>11</v>
      </c>
      <c r="E27" s="10" t="s">
        <v>11</v>
      </c>
      <c r="F27" s="10" t="s">
        <v>33</v>
      </c>
      <c r="G27" s="10" t="s">
        <v>11</v>
      </c>
    </row>
    <row r="28" spans="1:7" s="11" customFormat="1" ht="21.75" x14ac:dyDescent="0.2">
      <c r="A28" s="8">
        <v>12</v>
      </c>
      <c r="B28" s="9" t="s">
        <v>50</v>
      </c>
      <c r="C28" s="9" t="s">
        <v>51</v>
      </c>
      <c r="D28" s="10" t="s">
        <v>11</v>
      </c>
      <c r="E28" s="10" t="s">
        <v>11</v>
      </c>
      <c r="F28" s="10" t="s">
        <v>33</v>
      </c>
      <c r="G28" s="10" t="s">
        <v>11</v>
      </c>
    </row>
    <row r="29" spans="1:7" s="11" customFormat="1" ht="21.75" x14ac:dyDescent="0.2">
      <c r="A29" s="8">
        <v>13</v>
      </c>
      <c r="B29" s="34" t="s">
        <v>52</v>
      </c>
      <c r="C29" s="34" t="s">
        <v>53</v>
      </c>
      <c r="D29" s="10" t="s">
        <v>11</v>
      </c>
      <c r="E29" s="10" t="s">
        <v>11</v>
      </c>
      <c r="F29" s="10" t="s">
        <v>33</v>
      </c>
      <c r="G29" s="10" t="s">
        <v>11</v>
      </c>
    </row>
    <row r="30" spans="1:7" s="11" customFormat="1" ht="21.75" x14ac:dyDescent="0.2">
      <c r="A30" s="8">
        <v>14</v>
      </c>
      <c r="B30" s="9" t="s">
        <v>54</v>
      </c>
      <c r="C30" s="9" t="s">
        <v>55</v>
      </c>
      <c r="D30" s="10" t="s">
        <v>11</v>
      </c>
      <c r="E30" s="10" t="s">
        <v>11</v>
      </c>
      <c r="F30" s="10" t="s">
        <v>33</v>
      </c>
      <c r="G30" s="10" t="s">
        <v>11</v>
      </c>
    </row>
    <row r="31" spans="1:7" x14ac:dyDescent="0.55000000000000004">
      <c r="A31" s="15">
        <v>15</v>
      </c>
      <c r="B31" s="37" t="s">
        <v>56</v>
      </c>
      <c r="C31" s="38" t="s">
        <v>19</v>
      </c>
      <c r="D31" s="44"/>
      <c r="E31" s="44"/>
      <c r="F31" s="44"/>
      <c r="G31" s="44"/>
    </row>
    <row r="32" spans="1:7" ht="65.25" x14ac:dyDescent="0.55000000000000004">
      <c r="A32" s="45"/>
      <c r="B32" s="45"/>
      <c r="C32" s="21" t="s">
        <v>57</v>
      </c>
      <c r="D32" s="22" t="s">
        <v>21</v>
      </c>
      <c r="E32" s="22" t="s">
        <v>21</v>
      </c>
      <c r="F32" s="22" t="s">
        <v>58</v>
      </c>
      <c r="G32" s="22" t="s">
        <v>21</v>
      </c>
    </row>
    <row r="33" spans="1:7" x14ac:dyDescent="0.55000000000000004">
      <c r="A33" s="45"/>
      <c r="B33" s="45"/>
      <c r="C33" s="46" t="s">
        <v>59</v>
      </c>
      <c r="D33" s="47"/>
      <c r="E33" s="47"/>
      <c r="F33" s="47"/>
      <c r="G33" s="47"/>
    </row>
    <row r="34" spans="1:7" ht="43.5" x14ac:dyDescent="0.55000000000000004">
      <c r="A34" s="45"/>
      <c r="B34" s="45"/>
      <c r="C34" s="46" t="s">
        <v>60</v>
      </c>
      <c r="D34" s="47"/>
      <c r="E34" s="47"/>
      <c r="F34" s="47"/>
      <c r="G34" s="47"/>
    </row>
    <row r="35" spans="1:7" ht="21.75" customHeight="1" x14ac:dyDescent="0.55000000000000004">
      <c r="A35" s="45"/>
      <c r="B35" s="45"/>
      <c r="C35" s="21" t="s">
        <v>61</v>
      </c>
      <c r="D35" s="47" t="s">
        <v>15</v>
      </c>
      <c r="E35" s="47" t="s">
        <v>16</v>
      </c>
      <c r="F35" s="47" t="s">
        <v>15</v>
      </c>
      <c r="G35" s="47" t="s">
        <v>15</v>
      </c>
    </row>
    <row r="36" spans="1:7" s="11" customFormat="1" ht="21.75" x14ac:dyDescent="0.2">
      <c r="A36" s="31"/>
      <c r="B36" s="31"/>
      <c r="C36" s="46" t="s">
        <v>62</v>
      </c>
      <c r="D36" s="47"/>
      <c r="E36" s="47"/>
      <c r="F36" s="47"/>
      <c r="G36" s="47"/>
    </row>
    <row r="37" spans="1:7" s="11" customFormat="1" ht="43.5" x14ac:dyDescent="0.2">
      <c r="A37" s="31"/>
      <c r="B37" s="31"/>
      <c r="C37" s="46" t="s">
        <v>63</v>
      </c>
      <c r="D37" s="22"/>
      <c r="E37" s="22"/>
      <c r="F37" s="22"/>
      <c r="G37" s="22"/>
    </row>
    <row r="38" spans="1:7" x14ac:dyDescent="0.55000000000000004">
      <c r="A38" s="48"/>
      <c r="B38" s="48"/>
      <c r="C38" s="49" t="s">
        <v>64</v>
      </c>
      <c r="D38" s="47"/>
      <c r="E38" s="47"/>
      <c r="F38" s="47"/>
      <c r="G38" s="47"/>
    </row>
    <row r="39" spans="1:7" x14ac:dyDescent="0.55000000000000004">
      <c r="A39" s="48"/>
      <c r="B39" s="48"/>
      <c r="C39" s="49" t="s">
        <v>65</v>
      </c>
      <c r="D39" s="47" t="s">
        <v>15</v>
      </c>
      <c r="E39" s="47" t="s">
        <v>16</v>
      </c>
      <c r="F39" s="47" t="s">
        <v>15</v>
      </c>
      <c r="G39" s="47" t="s">
        <v>17</v>
      </c>
    </row>
    <row r="40" spans="1:7" x14ac:dyDescent="0.55000000000000004">
      <c r="A40" s="48"/>
      <c r="B40" s="48"/>
      <c r="C40" s="49" t="s">
        <v>66</v>
      </c>
      <c r="D40" s="47"/>
      <c r="E40" s="47"/>
      <c r="F40" s="47"/>
      <c r="G40" s="47"/>
    </row>
    <row r="41" spans="1:7" x14ac:dyDescent="0.55000000000000004">
      <c r="A41" s="48"/>
      <c r="B41" s="48"/>
      <c r="C41" s="49" t="s">
        <v>67</v>
      </c>
      <c r="D41" s="47" t="s">
        <v>15</v>
      </c>
      <c r="E41" s="47" t="s">
        <v>17</v>
      </c>
      <c r="F41" s="47" t="s">
        <v>21</v>
      </c>
      <c r="G41" s="47" t="s">
        <v>17</v>
      </c>
    </row>
    <row r="42" spans="1:7" ht="43.5" x14ac:dyDescent="0.55000000000000004">
      <c r="A42" s="48"/>
      <c r="B42" s="48"/>
      <c r="C42" s="49" t="s">
        <v>68</v>
      </c>
      <c r="D42" s="47"/>
      <c r="E42" s="47"/>
      <c r="F42" s="47"/>
      <c r="G42" s="47"/>
    </row>
    <row r="43" spans="1:7" ht="43.5" x14ac:dyDescent="0.55000000000000004">
      <c r="A43" s="48"/>
      <c r="B43" s="48"/>
      <c r="C43" s="49" t="s">
        <v>69</v>
      </c>
      <c r="D43" s="47" t="s">
        <v>15</v>
      </c>
      <c r="E43" s="47" t="s">
        <v>15</v>
      </c>
      <c r="F43" s="47" t="s">
        <v>17</v>
      </c>
      <c r="G43" s="47" t="s">
        <v>15</v>
      </c>
    </row>
    <row r="44" spans="1:7" ht="65.25" x14ac:dyDescent="0.55000000000000004">
      <c r="A44" s="48"/>
      <c r="B44" s="48"/>
      <c r="C44" s="49" t="s">
        <v>70</v>
      </c>
      <c r="D44" s="47"/>
      <c r="E44" s="47"/>
      <c r="F44" s="47"/>
      <c r="G44" s="47"/>
    </row>
    <row r="45" spans="1:7" ht="65.25" x14ac:dyDescent="0.55000000000000004">
      <c r="A45" s="48"/>
      <c r="B45" s="48"/>
      <c r="C45" s="49" t="s">
        <v>71</v>
      </c>
      <c r="D45" s="47"/>
      <c r="E45" s="47"/>
      <c r="F45" s="47"/>
      <c r="G45" s="47"/>
    </row>
    <row r="46" spans="1:7" ht="65.25" x14ac:dyDescent="0.55000000000000004">
      <c r="A46" s="48"/>
      <c r="B46" s="48"/>
      <c r="C46" s="49" t="s">
        <v>72</v>
      </c>
      <c r="D46" s="47"/>
      <c r="E46" s="47"/>
      <c r="F46" s="47"/>
      <c r="G46" s="47"/>
    </row>
    <row r="47" spans="1:7" ht="65.25" x14ac:dyDescent="0.55000000000000004">
      <c r="A47" s="48"/>
      <c r="B47" s="48"/>
      <c r="C47" s="49" t="s">
        <v>73</v>
      </c>
      <c r="D47" s="47" t="s">
        <v>15</v>
      </c>
      <c r="E47" s="47" t="s">
        <v>16</v>
      </c>
      <c r="F47" s="47" t="s">
        <v>15</v>
      </c>
      <c r="G47" s="47" t="s">
        <v>17</v>
      </c>
    </row>
    <row r="48" spans="1:7" x14ac:dyDescent="0.55000000000000004">
      <c r="A48" s="48"/>
      <c r="B48" s="48"/>
      <c r="C48" s="49" t="s">
        <v>74</v>
      </c>
      <c r="D48" s="47"/>
      <c r="E48" s="47"/>
      <c r="F48" s="47"/>
      <c r="G48" s="47"/>
    </row>
    <row r="49" spans="1:7" ht="43.5" x14ac:dyDescent="0.55000000000000004">
      <c r="A49" s="48"/>
      <c r="B49" s="48"/>
      <c r="C49" s="49" t="s">
        <v>75</v>
      </c>
      <c r="D49" s="47" t="s">
        <v>15</v>
      </c>
      <c r="E49" s="47" t="s">
        <v>15</v>
      </c>
      <c r="F49" s="47" t="s">
        <v>17</v>
      </c>
      <c r="G49" s="47" t="s">
        <v>15</v>
      </c>
    </row>
    <row r="50" spans="1:7" x14ac:dyDescent="0.55000000000000004">
      <c r="A50" s="48"/>
      <c r="B50" s="48"/>
      <c r="C50" s="49" t="s">
        <v>76</v>
      </c>
      <c r="D50" s="47"/>
      <c r="E50" s="47"/>
      <c r="F50" s="47"/>
      <c r="G50" s="47"/>
    </row>
    <row r="51" spans="1:7" ht="43.5" x14ac:dyDescent="0.55000000000000004">
      <c r="A51" s="48"/>
      <c r="B51" s="48"/>
      <c r="C51" s="50" t="s">
        <v>77</v>
      </c>
      <c r="D51" s="51" t="s">
        <v>16</v>
      </c>
      <c r="E51" s="51" t="s">
        <v>17</v>
      </c>
      <c r="F51" s="51" t="s">
        <v>17</v>
      </c>
      <c r="G51" s="51" t="s">
        <v>15</v>
      </c>
    </row>
    <row r="52" spans="1:7" x14ac:dyDescent="0.55000000000000004">
      <c r="A52" s="52"/>
      <c r="B52" s="52"/>
      <c r="C52" s="53" t="s">
        <v>78</v>
      </c>
      <c r="D52" s="54"/>
      <c r="E52" s="55"/>
      <c r="F52" s="55"/>
      <c r="G52" s="55"/>
    </row>
    <row r="53" spans="1:7" ht="43.5" x14ac:dyDescent="0.55000000000000004">
      <c r="A53" s="48"/>
      <c r="B53" s="48"/>
      <c r="C53" s="50" t="s">
        <v>79</v>
      </c>
      <c r="D53" s="56" t="s">
        <v>16</v>
      </c>
      <c r="E53" s="51" t="s">
        <v>17</v>
      </c>
      <c r="F53" s="51" t="s">
        <v>17</v>
      </c>
      <c r="G53" s="51" t="s">
        <v>15</v>
      </c>
    </row>
    <row r="54" spans="1:7" x14ac:dyDescent="0.55000000000000004">
      <c r="A54" s="52"/>
      <c r="B54" s="52"/>
      <c r="C54" s="53" t="s">
        <v>80</v>
      </c>
      <c r="D54" s="54"/>
      <c r="E54" s="55"/>
      <c r="F54" s="55"/>
      <c r="G54" s="55"/>
    </row>
    <row r="55" spans="1:7" ht="43.5" x14ac:dyDescent="0.55000000000000004">
      <c r="A55" s="8">
        <v>16</v>
      </c>
      <c r="B55" s="9" t="s">
        <v>81</v>
      </c>
      <c r="C55" s="57" t="s">
        <v>82</v>
      </c>
      <c r="D55" s="58" t="s">
        <v>16</v>
      </c>
      <c r="E55" s="59" t="s">
        <v>33</v>
      </c>
      <c r="F55" s="59" t="s">
        <v>33</v>
      </c>
      <c r="G55" s="59" t="s">
        <v>11</v>
      </c>
    </row>
    <row r="56" spans="1:7" s="11" customFormat="1" ht="21.75" x14ac:dyDescent="0.2">
      <c r="A56" s="60">
        <v>17</v>
      </c>
      <c r="B56" s="61" t="s">
        <v>83</v>
      </c>
      <c r="C56" s="61" t="s">
        <v>84</v>
      </c>
      <c r="D56" s="62" t="s">
        <v>85</v>
      </c>
      <c r="E56" s="63" t="s">
        <v>16</v>
      </c>
      <c r="F56" s="63" t="s">
        <v>85</v>
      </c>
      <c r="G56" s="63" t="s">
        <v>16</v>
      </c>
    </row>
    <row r="57" spans="1:7" s="11" customFormat="1" ht="21.75" x14ac:dyDescent="0.2">
      <c r="A57" s="64"/>
      <c r="B57" s="65"/>
      <c r="C57" s="66" t="s">
        <v>86</v>
      </c>
      <c r="D57" s="67"/>
      <c r="E57" s="68"/>
      <c r="F57" s="68"/>
      <c r="G57" s="68"/>
    </row>
    <row r="58" spans="1:7" s="11" customFormat="1" ht="87" x14ac:dyDescent="0.2">
      <c r="A58" s="64"/>
      <c r="B58" s="65"/>
      <c r="C58" s="66" t="s">
        <v>87</v>
      </c>
      <c r="D58" s="67"/>
      <c r="E58" s="68"/>
      <c r="F58" s="68"/>
      <c r="G58" s="68"/>
    </row>
    <row r="59" spans="1:7" s="11" customFormat="1" ht="21.75" x14ac:dyDescent="0.2">
      <c r="A59" s="64"/>
      <c r="B59" s="65"/>
      <c r="C59" s="65" t="s">
        <v>88</v>
      </c>
      <c r="D59" s="69"/>
      <c r="E59" s="65"/>
      <c r="F59" s="65"/>
      <c r="G59" s="65"/>
    </row>
    <row r="60" spans="1:7" s="11" customFormat="1" ht="21.75" x14ac:dyDescent="0.2">
      <c r="A60" s="64"/>
      <c r="B60" s="65"/>
      <c r="C60" s="65" t="s">
        <v>89</v>
      </c>
      <c r="D60" s="69"/>
      <c r="E60" s="65"/>
      <c r="F60" s="65"/>
      <c r="G60" s="65"/>
    </row>
    <row r="61" spans="1:7" s="11" customFormat="1" ht="21.75" x14ac:dyDescent="0.2">
      <c r="A61" s="64"/>
      <c r="B61" s="65"/>
      <c r="C61" s="65" t="s">
        <v>90</v>
      </c>
      <c r="D61" s="69"/>
      <c r="E61" s="65"/>
      <c r="F61" s="65"/>
      <c r="G61" s="65"/>
    </row>
    <row r="62" spans="1:7" s="11" customFormat="1" ht="43.5" x14ac:dyDescent="0.2">
      <c r="A62" s="70"/>
      <c r="B62" s="71"/>
      <c r="C62" s="71" t="s">
        <v>91</v>
      </c>
      <c r="D62" s="72"/>
      <c r="E62" s="65"/>
      <c r="F62" s="65"/>
      <c r="G62" s="65"/>
    </row>
    <row r="63" spans="1:7" s="11" customFormat="1" ht="21.75" customHeight="1" x14ac:dyDescent="0.2">
      <c r="A63" s="15">
        <v>18</v>
      </c>
      <c r="B63" s="37" t="s">
        <v>92</v>
      </c>
      <c r="C63" s="38" t="s">
        <v>19</v>
      </c>
      <c r="D63" s="18" t="s">
        <v>11</v>
      </c>
      <c r="E63" s="18" t="s">
        <v>11</v>
      </c>
      <c r="F63" s="18" t="s">
        <v>33</v>
      </c>
      <c r="G63" s="18" t="s">
        <v>11</v>
      </c>
    </row>
    <row r="64" spans="1:7" s="11" customFormat="1" ht="21.75" customHeight="1" x14ac:dyDescent="0.2">
      <c r="A64" s="19"/>
      <c r="B64" s="39"/>
      <c r="C64" s="39" t="s">
        <v>93</v>
      </c>
      <c r="D64" s="73"/>
      <c r="E64" s="74"/>
      <c r="F64" s="74"/>
      <c r="G64" s="74"/>
    </row>
    <row r="65" spans="1:7" s="11" customFormat="1" ht="21.75" customHeight="1" x14ac:dyDescent="0.2">
      <c r="A65" s="19"/>
      <c r="B65" s="39"/>
      <c r="C65" s="39" t="s">
        <v>94</v>
      </c>
      <c r="D65" s="73"/>
      <c r="E65" s="74"/>
      <c r="F65" s="74"/>
      <c r="G65" s="74"/>
    </row>
    <row r="66" spans="1:7" s="11" customFormat="1" ht="21.75" customHeight="1" x14ac:dyDescent="0.2">
      <c r="A66" s="19"/>
      <c r="B66" s="39"/>
      <c r="C66" s="39" t="s">
        <v>95</v>
      </c>
      <c r="D66" s="73"/>
      <c r="E66" s="74"/>
      <c r="F66" s="74"/>
      <c r="G66" s="74"/>
    </row>
    <row r="67" spans="1:7" s="11" customFormat="1" ht="21.75" customHeight="1" x14ac:dyDescent="0.2">
      <c r="A67" s="19"/>
      <c r="B67" s="39"/>
      <c r="C67" s="39" t="s">
        <v>96</v>
      </c>
      <c r="D67" s="73"/>
      <c r="E67" s="74"/>
      <c r="F67" s="74"/>
      <c r="G67" s="74"/>
    </row>
    <row r="68" spans="1:7" s="11" customFormat="1" ht="21.75" x14ac:dyDescent="0.2">
      <c r="A68" s="19"/>
      <c r="B68" s="39"/>
      <c r="C68" s="39" t="s">
        <v>97</v>
      </c>
      <c r="D68" s="73"/>
      <c r="E68" s="74"/>
      <c r="F68" s="74"/>
      <c r="G68" s="74"/>
    </row>
    <row r="69" spans="1:7" s="11" customFormat="1" ht="43.5" x14ac:dyDescent="0.2">
      <c r="A69" s="12"/>
      <c r="B69" s="75"/>
      <c r="C69" s="76" t="s">
        <v>98</v>
      </c>
      <c r="D69" s="77"/>
      <c r="E69" s="78"/>
      <c r="F69" s="78"/>
      <c r="G69" s="78"/>
    </row>
    <row r="70" spans="1:7" s="11" customFormat="1" ht="21.75" x14ac:dyDescent="0.2">
      <c r="A70" s="15">
        <v>19</v>
      </c>
      <c r="B70" s="37" t="s">
        <v>99</v>
      </c>
      <c r="C70" s="38" t="s">
        <v>19</v>
      </c>
      <c r="D70" s="18" t="s">
        <v>11</v>
      </c>
      <c r="E70" s="18" t="s">
        <v>11</v>
      </c>
      <c r="F70" s="18" t="s">
        <v>33</v>
      </c>
      <c r="G70" s="18" t="s">
        <v>11</v>
      </c>
    </row>
    <row r="71" spans="1:7" s="11" customFormat="1" ht="21.75" x14ac:dyDescent="0.2">
      <c r="A71" s="19"/>
      <c r="B71" s="39"/>
      <c r="C71" s="49" t="s">
        <v>100</v>
      </c>
      <c r="D71" s="73"/>
      <c r="E71" s="74"/>
      <c r="F71" s="74"/>
      <c r="G71" s="74"/>
    </row>
    <row r="72" spans="1:7" s="11" customFormat="1" ht="21.75" x14ac:dyDescent="0.2">
      <c r="A72" s="19"/>
      <c r="B72" s="19"/>
      <c r="C72" s="79" t="s">
        <v>101</v>
      </c>
      <c r="D72" s="73"/>
      <c r="E72" s="74"/>
      <c r="F72" s="74"/>
      <c r="G72" s="74"/>
    </row>
    <row r="73" spans="1:7" s="11" customFormat="1" ht="21.75" x14ac:dyDescent="0.2">
      <c r="A73" s="19"/>
      <c r="B73" s="19"/>
      <c r="C73" s="79" t="s">
        <v>102</v>
      </c>
      <c r="D73" s="73"/>
      <c r="E73" s="74"/>
      <c r="F73" s="74"/>
      <c r="G73" s="74"/>
    </row>
    <row r="74" spans="1:7" s="11" customFormat="1" ht="21.75" x14ac:dyDescent="0.2">
      <c r="A74" s="19"/>
      <c r="B74" s="19"/>
      <c r="C74" s="79" t="s">
        <v>103</v>
      </c>
      <c r="D74" s="73"/>
      <c r="E74" s="74"/>
      <c r="F74" s="74"/>
      <c r="G74" s="74"/>
    </row>
    <row r="75" spans="1:7" s="11" customFormat="1" ht="21.75" x14ac:dyDescent="0.2">
      <c r="A75" s="12"/>
      <c r="B75" s="12"/>
      <c r="C75" s="80" t="s">
        <v>104</v>
      </c>
      <c r="D75" s="77"/>
      <c r="E75" s="78"/>
      <c r="F75" s="78"/>
      <c r="G75" s="78"/>
    </row>
    <row r="76" spans="1:7" s="11" customFormat="1" ht="21.75" x14ac:dyDescent="0.2">
      <c r="A76" s="15">
        <v>20</v>
      </c>
      <c r="B76" s="81" t="s">
        <v>105</v>
      </c>
      <c r="C76" s="37" t="s">
        <v>106</v>
      </c>
      <c r="D76" s="18" t="s">
        <v>11</v>
      </c>
      <c r="E76" s="18" t="s">
        <v>11</v>
      </c>
      <c r="F76" s="18" t="s">
        <v>33</v>
      </c>
      <c r="G76" s="18" t="s">
        <v>11</v>
      </c>
    </row>
    <row r="77" spans="1:7" s="11" customFormat="1" ht="21.75" x14ac:dyDescent="0.2">
      <c r="A77" s="19"/>
      <c r="B77" s="19"/>
      <c r="C77" s="82" t="s">
        <v>107</v>
      </c>
      <c r="D77" s="73"/>
      <c r="E77" s="74"/>
      <c r="F77" s="74"/>
      <c r="G77" s="74"/>
    </row>
    <row r="78" spans="1:7" s="11" customFormat="1" ht="21.75" x14ac:dyDescent="0.2">
      <c r="A78" s="19"/>
      <c r="B78" s="19"/>
      <c r="C78" s="82" t="s">
        <v>108</v>
      </c>
      <c r="D78" s="73"/>
      <c r="E78" s="74"/>
      <c r="F78" s="74"/>
      <c r="G78" s="74"/>
    </row>
    <row r="79" spans="1:7" s="11" customFormat="1" ht="21.75" x14ac:dyDescent="0.2">
      <c r="A79" s="12"/>
      <c r="B79" s="12"/>
      <c r="C79" s="83" t="s">
        <v>109</v>
      </c>
      <c r="D79" s="77"/>
      <c r="E79" s="78"/>
      <c r="F79" s="78"/>
      <c r="G79" s="78"/>
    </row>
    <row r="80" spans="1:7" s="11" customFormat="1" ht="21.75" x14ac:dyDescent="0.2">
      <c r="A80" s="15">
        <v>21</v>
      </c>
      <c r="B80" s="37" t="s">
        <v>110</v>
      </c>
      <c r="C80" s="38" t="s">
        <v>19</v>
      </c>
      <c r="D80" s="18" t="s">
        <v>11</v>
      </c>
      <c r="E80" s="18" t="s">
        <v>11</v>
      </c>
      <c r="F80" s="18" t="s">
        <v>33</v>
      </c>
      <c r="G80" s="18" t="s">
        <v>11</v>
      </c>
    </row>
    <row r="81" spans="1:7" s="11" customFormat="1" ht="21.75" x14ac:dyDescent="0.2">
      <c r="A81" s="19"/>
      <c r="B81" s="39"/>
      <c r="C81" s="49" t="s">
        <v>111</v>
      </c>
      <c r="D81" s="73"/>
      <c r="E81" s="74"/>
      <c r="F81" s="74"/>
      <c r="G81" s="74"/>
    </row>
    <row r="82" spans="1:7" s="11" customFormat="1" ht="21.75" x14ac:dyDescent="0.2">
      <c r="A82" s="19"/>
      <c r="B82" s="39"/>
      <c r="C82" s="79" t="s">
        <v>112</v>
      </c>
      <c r="D82" s="73"/>
      <c r="E82" s="74"/>
      <c r="F82" s="74"/>
      <c r="G82" s="74"/>
    </row>
    <row r="83" spans="1:7" s="11" customFormat="1" ht="21.75" x14ac:dyDescent="0.2">
      <c r="A83" s="19"/>
      <c r="B83" s="39"/>
      <c r="C83" s="79" t="s">
        <v>113</v>
      </c>
      <c r="D83" s="73"/>
      <c r="E83" s="74"/>
      <c r="F83" s="74"/>
      <c r="G83" s="74"/>
    </row>
    <row r="84" spans="1:7" s="11" customFormat="1" ht="21.75" x14ac:dyDescent="0.2">
      <c r="A84" s="19"/>
      <c r="B84" s="39"/>
      <c r="C84" s="49" t="s">
        <v>114</v>
      </c>
      <c r="D84" s="73"/>
      <c r="E84" s="74"/>
      <c r="F84" s="74"/>
      <c r="G84" s="74"/>
    </row>
    <row r="85" spans="1:7" s="11" customFormat="1" ht="21.75" x14ac:dyDescent="0.2">
      <c r="A85" s="12"/>
      <c r="B85" s="12"/>
      <c r="C85" s="80" t="s">
        <v>115</v>
      </c>
      <c r="D85" s="77"/>
      <c r="E85" s="78"/>
      <c r="F85" s="78"/>
      <c r="G85" s="78"/>
    </row>
    <row r="86" spans="1:7" s="43" customFormat="1" ht="21.75" x14ac:dyDescent="0.2">
      <c r="A86" s="84">
        <v>22</v>
      </c>
      <c r="B86" s="42" t="s">
        <v>116</v>
      </c>
      <c r="C86" s="42" t="s">
        <v>117</v>
      </c>
      <c r="D86" s="18" t="s">
        <v>11</v>
      </c>
      <c r="E86" s="18" t="s">
        <v>11</v>
      </c>
      <c r="F86" s="18" t="s">
        <v>33</v>
      </c>
      <c r="G86" s="18" t="s">
        <v>11</v>
      </c>
    </row>
    <row r="87" spans="1:7" s="11" customFormat="1" ht="21.75" x14ac:dyDescent="0.2">
      <c r="A87" s="15">
        <v>23</v>
      </c>
      <c r="B87" s="85" t="s">
        <v>118</v>
      </c>
      <c r="C87" s="38" t="s">
        <v>19</v>
      </c>
      <c r="D87" s="18" t="s">
        <v>11</v>
      </c>
      <c r="E87" s="18" t="s">
        <v>11</v>
      </c>
      <c r="F87" s="18" t="s">
        <v>33</v>
      </c>
      <c r="G87" s="18" t="s">
        <v>11</v>
      </c>
    </row>
    <row r="88" spans="1:7" s="11" customFormat="1" ht="43.5" x14ac:dyDescent="0.2">
      <c r="A88" s="19"/>
      <c r="B88" s="19"/>
      <c r="C88" s="86" t="s">
        <v>119</v>
      </c>
      <c r="D88" s="73"/>
      <c r="E88" s="74"/>
      <c r="F88" s="74"/>
      <c r="G88" s="74"/>
    </row>
    <row r="89" spans="1:7" s="11" customFormat="1" ht="43.5" x14ac:dyDescent="0.2">
      <c r="A89" s="12"/>
      <c r="B89" s="12"/>
      <c r="C89" s="75" t="s">
        <v>120</v>
      </c>
      <c r="D89" s="77"/>
      <c r="E89" s="78"/>
      <c r="F89" s="78"/>
      <c r="G89" s="78"/>
    </row>
    <row r="90" spans="1:7" s="11" customFormat="1" ht="65.25" x14ac:dyDescent="0.2">
      <c r="A90" s="19"/>
      <c r="B90" s="19"/>
      <c r="C90" s="86" t="s">
        <v>121</v>
      </c>
      <c r="D90" s="73"/>
      <c r="E90" s="74"/>
      <c r="F90" s="74"/>
      <c r="G90" s="74"/>
    </row>
    <row r="91" spans="1:7" s="11" customFormat="1" ht="130.5" x14ac:dyDescent="0.2">
      <c r="A91" s="19"/>
      <c r="B91" s="19"/>
      <c r="C91" s="86" t="s">
        <v>122</v>
      </c>
      <c r="D91" s="73"/>
      <c r="E91" s="74"/>
      <c r="F91" s="74"/>
      <c r="G91" s="74"/>
    </row>
    <row r="92" spans="1:7" s="11" customFormat="1" ht="21.75" x14ac:dyDescent="0.2">
      <c r="A92" s="19"/>
      <c r="B92" s="19"/>
      <c r="C92" s="86" t="s">
        <v>123</v>
      </c>
      <c r="D92" s="73"/>
      <c r="E92" s="74"/>
      <c r="F92" s="74"/>
      <c r="G92" s="74"/>
    </row>
    <row r="93" spans="1:7" s="43" customFormat="1" ht="65.25" x14ac:dyDescent="0.2">
      <c r="A93" s="84">
        <v>24</v>
      </c>
      <c r="B93" s="42" t="s">
        <v>124</v>
      </c>
      <c r="C93" s="42" t="s">
        <v>125</v>
      </c>
      <c r="D93" s="10" t="s">
        <v>11</v>
      </c>
      <c r="E93" s="10" t="s">
        <v>11</v>
      </c>
      <c r="F93" s="10" t="s">
        <v>33</v>
      </c>
      <c r="G93" s="10" t="s">
        <v>11</v>
      </c>
    </row>
  </sheetData>
  <mergeCells count="3">
    <mergeCell ref="A1:G1"/>
    <mergeCell ref="A2:C2"/>
    <mergeCell ref="B6:B8"/>
  </mergeCells>
  <printOptions horizontalCentered="1"/>
  <pageMargins left="0.51181102362204722" right="0.51181102362204722" top="0.6692913385826772" bottom="0.59055118110236227" header="0.51181102362204722" footer="0.51181102362204722"/>
  <pageSetup paperSize="9" scale="70" fitToHeight="0" orientation="portrait" r:id="rId1"/>
  <headerFooter alignWithMargins="0"/>
  <rowBreaks count="3" manualBreakCount="3">
    <brk id="30" max="16383" man="1"/>
    <brk id="55" max="16383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928BB-AE9F-492F-B66F-E1C37A937695}">
  <sheetPr>
    <tabColor theme="2" tint="-0.499984740745262"/>
    <pageSetUpPr fitToPage="1"/>
  </sheetPr>
  <dimension ref="A1:S93"/>
  <sheetViews>
    <sheetView workbookViewId="0">
      <pane ySplit="5" topLeftCell="A30" activePane="bottomLeft" state="frozen"/>
      <selection activeCell="D14" sqref="D14"/>
      <selection pane="bottomLeft" activeCell="P20" sqref="P20"/>
    </sheetView>
  </sheetViews>
  <sheetFormatPr defaultRowHeight="21.75" x14ac:dyDescent="0.5"/>
  <cols>
    <col min="1" max="1" width="6.25" style="89" customWidth="1"/>
    <col min="2" max="2" width="11.125" style="89" customWidth="1"/>
    <col min="3" max="3" width="6.5" style="89" customWidth="1"/>
    <col min="4" max="4" width="10.375" style="89" customWidth="1"/>
    <col min="5" max="7" width="8.75" style="156" bestFit="1" customWidth="1"/>
    <col min="8" max="8" width="5.875" style="89" customWidth="1"/>
    <col min="9" max="9" width="10.375" style="156" customWidth="1"/>
    <col min="10" max="12" width="8.625" style="156" bestFit="1" customWidth="1"/>
    <col min="13" max="13" width="6.375" style="157" customWidth="1"/>
    <col min="14" max="14" width="10.375" style="156" customWidth="1"/>
    <col min="15" max="17" width="10.625" style="156" bestFit="1" customWidth="1"/>
    <col min="18" max="18" width="6.625" style="158" hidden="1" customWidth="1"/>
    <col min="19" max="19" width="10.5" style="89" bestFit="1" customWidth="1"/>
    <col min="20" max="256" width="9" style="89"/>
    <col min="257" max="257" width="6.25" style="89" customWidth="1"/>
    <col min="258" max="258" width="11.125" style="89" customWidth="1"/>
    <col min="259" max="259" width="6.5" style="89" customWidth="1"/>
    <col min="260" max="260" width="7.375" style="89" customWidth="1"/>
    <col min="261" max="261" width="7" style="89" customWidth="1"/>
    <col min="262" max="262" width="7.375" style="89" customWidth="1"/>
    <col min="263" max="263" width="7" style="89" customWidth="1"/>
    <col min="264" max="264" width="5.875" style="89" customWidth="1"/>
    <col min="265" max="265" width="8" style="89" customWidth="1"/>
    <col min="266" max="268" width="7" style="89" customWidth="1"/>
    <col min="269" max="269" width="6.375" style="89" customWidth="1"/>
    <col min="270" max="270" width="7.875" style="89" customWidth="1"/>
    <col min="271" max="271" width="7.75" style="89" customWidth="1"/>
    <col min="272" max="272" width="7.5" style="89" customWidth="1"/>
    <col min="273" max="273" width="7.125" style="89" customWidth="1"/>
    <col min="274" max="274" width="6.625" style="89" customWidth="1"/>
    <col min="275" max="512" width="9" style="89"/>
    <col min="513" max="513" width="6.25" style="89" customWidth="1"/>
    <col min="514" max="514" width="11.125" style="89" customWidth="1"/>
    <col min="515" max="515" width="6.5" style="89" customWidth="1"/>
    <col min="516" max="516" width="7.375" style="89" customWidth="1"/>
    <col min="517" max="517" width="7" style="89" customWidth="1"/>
    <col min="518" max="518" width="7.375" style="89" customWidth="1"/>
    <col min="519" max="519" width="7" style="89" customWidth="1"/>
    <col min="520" max="520" width="5.875" style="89" customWidth="1"/>
    <col min="521" max="521" width="8" style="89" customWidth="1"/>
    <col min="522" max="524" width="7" style="89" customWidth="1"/>
    <col min="525" max="525" width="6.375" style="89" customWidth="1"/>
    <col min="526" max="526" width="7.875" style="89" customWidth="1"/>
    <col min="527" max="527" width="7.75" style="89" customWidth="1"/>
    <col min="528" max="528" width="7.5" style="89" customWidth="1"/>
    <col min="529" max="529" width="7.125" style="89" customWidth="1"/>
    <col min="530" max="530" width="6.625" style="89" customWidth="1"/>
    <col min="531" max="768" width="9" style="89"/>
    <col min="769" max="769" width="6.25" style="89" customWidth="1"/>
    <col min="770" max="770" width="11.125" style="89" customWidth="1"/>
    <col min="771" max="771" width="6.5" style="89" customWidth="1"/>
    <col min="772" max="772" width="7.375" style="89" customWidth="1"/>
    <col min="773" max="773" width="7" style="89" customWidth="1"/>
    <col min="774" max="774" width="7.375" style="89" customWidth="1"/>
    <col min="775" max="775" width="7" style="89" customWidth="1"/>
    <col min="776" max="776" width="5.875" style="89" customWidth="1"/>
    <col min="777" max="777" width="8" style="89" customWidth="1"/>
    <col min="778" max="780" width="7" style="89" customWidth="1"/>
    <col min="781" max="781" width="6.375" style="89" customWidth="1"/>
    <col min="782" max="782" width="7.875" style="89" customWidth="1"/>
    <col min="783" max="783" width="7.75" style="89" customWidth="1"/>
    <col min="784" max="784" width="7.5" style="89" customWidth="1"/>
    <col min="785" max="785" width="7.125" style="89" customWidth="1"/>
    <col min="786" max="786" width="6.625" style="89" customWidth="1"/>
    <col min="787" max="1024" width="9" style="89"/>
    <col min="1025" max="1025" width="6.25" style="89" customWidth="1"/>
    <col min="1026" max="1026" width="11.125" style="89" customWidth="1"/>
    <col min="1027" max="1027" width="6.5" style="89" customWidth="1"/>
    <col min="1028" max="1028" width="7.375" style="89" customWidth="1"/>
    <col min="1029" max="1029" width="7" style="89" customWidth="1"/>
    <col min="1030" max="1030" width="7.375" style="89" customWidth="1"/>
    <col min="1031" max="1031" width="7" style="89" customWidth="1"/>
    <col min="1032" max="1032" width="5.875" style="89" customWidth="1"/>
    <col min="1033" max="1033" width="8" style="89" customWidth="1"/>
    <col min="1034" max="1036" width="7" style="89" customWidth="1"/>
    <col min="1037" max="1037" width="6.375" style="89" customWidth="1"/>
    <col min="1038" max="1038" width="7.875" style="89" customWidth="1"/>
    <col min="1039" max="1039" width="7.75" style="89" customWidth="1"/>
    <col min="1040" max="1040" width="7.5" style="89" customWidth="1"/>
    <col min="1041" max="1041" width="7.125" style="89" customWidth="1"/>
    <col min="1042" max="1042" width="6.625" style="89" customWidth="1"/>
    <col min="1043" max="1280" width="9" style="89"/>
    <col min="1281" max="1281" width="6.25" style="89" customWidth="1"/>
    <col min="1282" max="1282" width="11.125" style="89" customWidth="1"/>
    <col min="1283" max="1283" width="6.5" style="89" customWidth="1"/>
    <col min="1284" max="1284" width="7.375" style="89" customWidth="1"/>
    <col min="1285" max="1285" width="7" style="89" customWidth="1"/>
    <col min="1286" max="1286" width="7.375" style="89" customWidth="1"/>
    <col min="1287" max="1287" width="7" style="89" customWidth="1"/>
    <col min="1288" max="1288" width="5.875" style="89" customWidth="1"/>
    <col min="1289" max="1289" width="8" style="89" customWidth="1"/>
    <col min="1290" max="1292" width="7" style="89" customWidth="1"/>
    <col min="1293" max="1293" width="6.375" style="89" customWidth="1"/>
    <col min="1294" max="1294" width="7.875" style="89" customWidth="1"/>
    <col min="1295" max="1295" width="7.75" style="89" customWidth="1"/>
    <col min="1296" max="1296" width="7.5" style="89" customWidth="1"/>
    <col min="1297" max="1297" width="7.125" style="89" customWidth="1"/>
    <col min="1298" max="1298" width="6.625" style="89" customWidth="1"/>
    <col min="1299" max="1536" width="9" style="89"/>
    <col min="1537" max="1537" width="6.25" style="89" customWidth="1"/>
    <col min="1538" max="1538" width="11.125" style="89" customWidth="1"/>
    <col min="1539" max="1539" width="6.5" style="89" customWidth="1"/>
    <col min="1540" max="1540" width="7.375" style="89" customWidth="1"/>
    <col min="1541" max="1541" width="7" style="89" customWidth="1"/>
    <col min="1542" max="1542" width="7.375" style="89" customWidth="1"/>
    <col min="1543" max="1543" width="7" style="89" customWidth="1"/>
    <col min="1544" max="1544" width="5.875" style="89" customWidth="1"/>
    <col min="1545" max="1545" width="8" style="89" customWidth="1"/>
    <col min="1546" max="1548" width="7" style="89" customWidth="1"/>
    <col min="1549" max="1549" width="6.375" style="89" customWidth="1"/>
    <col min="1550" max="1550" width="7.875" style="89" customWidth="1"/>
    <col min="1551" max="1551" width="7.75" style="89" customWidth="1"/>
    <col min="1552" max="1552" width="7.5" style="89" customWidth="1"/>
    <col min="1553" max="1553" width="7.125" style="89" customWidth="1"/>
    <col min="1554" max="1554" width="6.625" style="89" customWidth="1"/>
    <col min="1555" max="1792" width="9" style="89"/>
    <col min="1793" max="1793" width="6.25" style="89" customWidth="1"/>
    <col min="1794" max="1794" width="11.125" style="89" customWidth="1"/>
    <col min="1795" max="1795" width="6.5" style="89" customWidth="1"/>
    <col min="1796" max="1796" width="7.375" style="89" customWidth="1"/>
    <col min="1797" max="1797" width="7" style="89" customWidth="1"/>
    <col min="1798" max="1798" width="7.375" style="89" customWidth="1"/>
    <col min="1799" max="1799" width="7" style="89" customWidth="1"/>
    <col min="1800" max="1800" width="5.875" style="89" customWidth="1"/>
    <col min="1801" max="1801" width="8" style="89" customWidth="1"/>
    <col min="1802" max="1804" width="7" style="89" customWidth="1"/>
    <col min="1805" max="1805" width="6.375" style="89" customWidth="1"/>
    <col min="1806" max="1806" width="7.875" style="89" customWidth="1"/>
    <col min="1807" max="1807" width="7.75" style="89" customWidth="1"/>
    <col min="1808" max="1808" width="7.5" style="89" customWidth="1"/>
    <col min="1809" max="1809" width="7.125" style="89" customWidth="1"/>
    <col min="1810" max="1810" width="6.625" style="89" customWidth="1"/>
    <col min="1811" max="2048" width="9" style="89"/>
    <col min="2049" max="2049" width="6.25" style="89" customWidth="1"/>
    <col min="2050" max="2050" width="11.125" style="89" customWidth="1"/>
    <col min="2051" max="2051" width="6.5" style="89" customWidth="1"/>
    <col min="2052" max="2052" width="7.375" style="89" customWidth="1"/>
    <col min="2053" max="2053" width="7" style="89" customWidth="1"/>
    <col min="2054" max="2054" width="7.375" style="89" customWidth="1"/>
    <col min="2055" max="2055" width="7" style="89" customWidth="1"/>
    <col min="2056" max="2056" width="5.875" style="89" customWidth="1"/>
    <col min="2057" max="2057" width="8" style="89" customWidth="1"/>
    <col min="2058" max="2060" width="7" style="89" customWidth="1"/>
    <col min="2061" max="2061" width="6.375" style="89" customWidth="1"/>
    <col min="2062" max="2062" width="7.875" style="89" customWidth="1"/>
    <col min="2063" max="2063" width="7.75" style="89" customWidth="1"/>
    <col min="2064" max="2064" width="7.5" style="89" customWidth="1"/>
    <col min="2065" max="2065" width="7.125" style="89" customWidth="1"/>
    <col min="2066" max="2066" width="6.625" style="89" customWidth="1"/>
    <col min="2067" max="2304" width="9" style="89"/>
    <col min="2305" max="2305" width="6.25" style="89" customWidth="1"/>
    <col min="2306" max="2306" width="11.125" style="89" customWidth="1"/>
    <col min="2307" max="2307" width="6.5" style="89" customWidth="1"/>
    <col min="2308" max="2308" width="7.375" style="89" customWidth="1"/>
    <col min="2309" max="2309" width="7" style="89" customWidth="1"/>
    <col min="2310" max="2310" width="7.375" style="89" customWidth="1"/>
    <col min="2311" max="2311" width="7" style="89" customWidth="1"/>
    <col min="2312" max="2312" width="5.875" style="89" customWidth="1"/>
    <col min="2313" max="2313" width="8" style="89" customWidth="1"/>
    <col min="2314" max="2316" width="7" style="89" customWidth="1"/>
    <col min="2317" max="2317" width="6.375" style="89" customWidth="1"/>
    <col min="2318" max="2318" width="7.875" style="89" customWidth="1"/>
    <col min="2319" max="2319" width="7.75" style="89" customWidth="1"/>
    <col min="2320" max="2320" width="7.5" style="89" customWidth="1"/>
    <col min="2321" max="2321" width="7.125" style="89" customWidth="1"/>
    <col min="2322" max="2322" width="6.625" style="89" customWidth="1"/>
    <col min="2323" max="2560" width="9" style="89"/>
    <col min="2561" max="2561" width="6.25" style="89" customWidth="1"/>
    <col min="2562" max="2562" width="11.125" style="89" customWidth="1"/>
    <col min="2563" max="2563" width="6.5" style="89" customWidth="1"/>
    <col min="2564" max="2564" width="7.375" style="89" customWidth="1"/>
    <col min="2565" max="2565" width="7" style="89" customWidth="1"/>
    <col min="2566" max="2566" width="7.375" style="89" customWidth="1"/>
    <col min="2567" max="2567" width="7" style="89" customWidth="1"/>
    <col min="2568" max="2568" width="5.875" style="89" customWidth="1"/>
    <col min="2569" max="2569" width="8" style="89" customWidth="1"/>
    <col min="2570" max="2572" width="7" style="89" customWidth="1"/>
    <col min="2573" max="2573" width="6.375" style="89" customWidth="1"/>
    <col min="2574" max="2574" width="7.875" style="89" customWidth="1"/>
    <col min="2575" max="2575" width="7.75" style="89" customWidth="1"/>
    <col min="2576" max="2576" width="7.5" style="89" customWidth="1"/>
    <col min="2577" max="2577" width="7.125" style="89" customWidth="1"/>
    <col min="2578" max="2578" width="6.625" style="89" customWidth="1"/>
    <col min="2579" max="2816" width="9" style="89"/>
    <col min="2817" max="2817" width="6.25" style="89" customWidth="1"/>
    <col min="2818" max="2818" width="11.125" style="89" customWidth="1"/>
    <col min="2819" max="2819" width="6.5" style="89" customWidth="1"/>
    <col min="2820" max="2820" width="7.375" style="89" customWidth="1"/>
    <col min="2821" max="2821" width="7" style="89" customWidth="1"/>
    <col min="2822" max="2822" width="7.375" style="89" customWidth="1"/>
    <col min="2823" max="2823" width="7" style="89" customWidth="1"/>
    <col min="2824" max="2824" width="5.875" style="89" customWidth="1"/>
    <col min="2825" max="2825" width="8" style="89" customWidth="1"/>
    <col min="2826" max="2828" width="7" style="89" customWidth="1"/>
    <col min="2829" max="2829" width="6.375" style="89" customWidth="1"/>
    <col min="2830" max="2830" width="7.875" style="89" customWidth="1"/>
    <col min="2831" max="2831" width="7.75" style="89" customWidth="1"/>
    <col min="2832" max="2832" width="7.5" style="89" customWidth="1"/>
    <col min="2833" max="2833" width="7.125" style="89" customWidth="1"/>
    <col min="2834" max="2834" width="6.625" style="89" customWidth="1"/>
    <col min="2835" max="3072" width="9" style="89"/>
    <col min="3073" max="3073" width="6.25" style="89" customWidth="1"/>
    <col min="3074" max="3074" width="11.125" style="89" customWidth="1"/>
    <col min="3075" max="3075" width="6.5" style="89" customWidth="1"/>
    <col min="3076" max="3076" width="7.375" style="89" customWidth="1"/>
    <col min="3077" max="3077" width="7" style="89" customWidth="1"/>
    <col min="3078" max="3078" width="7.375" style="89" customWidth="1"/>
    <col min="3079" max="3079" width="7" style="89" customWidth="1"/>
    <col min="3080" max="3080" width="5.875" style="89" customWidth="1"/>
    <col min="3081" max="3081" width="8" style="89" customWidth="1"/>
    <col min="3082" max="3084" width="7" style="89" customWidth="1"/>
    <col min="3085" max="3085" width="6.375" style="89" customWidth="1"/>
    <col min="3086" max="3086" width="7.875" style="89" customWidth="1"/>
    <col min="3087" max="3087" width="7.75" style="89" customWidth="1"/>
    <col min="3088" max="3088" width="7.5" style="89" customWidth="1"/>
    <col min="3089" max="3089" width="7.125" style="89" customWidth="1"/>
    <col min="3090" max="3090" width="6.625" style="89" customWidth="1"/>
    <col min="3091" max="3328" width="9" style="89"/>
    <col min="3329" max="3329" width="6.25" style="89" customWidth="1"/>
    <col min="3330" max="3330" width="11.125" style="89" customWidth="1"/>
    <col min="3331" max="3331" width="6.5" style="89" customWidth="1"/>
    <col min="3332" max="3332" width="7.375" style="89" customWidth="1"/>
    <col min="3333" max="3333" width="7" style="89" customWidth="1"/>
    <col min="3334" max="3334" width="7.375" style="89" customWidth="1"/>
    <col min="3335" max="3335" width="7" style="89" customWidth="1"/>
    <col min="3336" max="3336" width="5.875" style="89" customWidth="1"/>
    <col min="3337" max="3337" width="8" style="89" customWidth="1"/>
    <col min="3338" max="3340" width="7" style="89" customWidth="1"/>
    <col min="3341" max="3341" width="6.375" style="89" customWidth="1"/>
    <col min="3342" max="3342" width="7.875" style="89" customWidth="1"/>
    <col min="3343" max="3343" width="7.75" style="89" customWidth="1"/>
    <col min="3344" max="3344" width="7.5" style="89" customWidth="1"/>
    <col min="3345" max="3345" width="7.125" style="89" customWidth="1"/>
    <col min="3346" max="3346" width="6.625" style="89" customWidth="1"/>
    <col min="3347" max="3584" width="9" style="89"/>
    <col min="3585" max="3585" width="6.25" style="89" customWidth="1"/>
    <col min="3586" max="3586" width="11.125" style="89" customWidth="1"/>
    <col min="3587" max="3587" width="6.5" style="89" customWidth="1"/>
    <col min="3588" max="3588" width="7.375" style="89" customWidth="1"/>
    <col min="3589" max="3589" width="7" style="89" customWidth="1"/>
    <col min="3590" max="3590" width="7.375" style="89" customWidth="1"/>
    <col min="3591" max="3591" width="7" style="89" customWidth="1"/>
    <col min="3592" max="3592" width="5.875" style="89" customWidth="1"/>
    <col min="3593" max="3593" width="8" style="89" customWidth="1"/>
    <col min="3594" max="3596" width="7" style="89" customWidth="1"/>
    <col min="3597" max="3597" width="6.375" style="89" customWidth="1"/>
    <col min="3598" max="3598" width="7.875" style="89" customWidth="1"/>
    <col min="3599" max="3599" width="7.75" style="89" customWidth="1"/>
    <col min="3600" max="3600" width="7.5" style="89" customWidth="1"/>
    <col min="3601" max="3601" width="7.125" style="89" customWidth="1"/>
    <col min="3602" max="3602" width="6.625" style="89" customWidth="1"/>
    <col min="3603" max="3840" width="9" style="89"/>
    <col min="3841" max="3841" width="6.25" style="89" customWidth="1"/>
    <col min="3842" max="3842" width="11.125" style="89" customWidth="1"/>
    <col min="3843" max="3843" width="6.5" style="89" customWidth="1"/>
    <col min="3844" max="3844" width="7.375" style="89" customWidth="1"/>
    <col min="3845" max="3845" width="7" style="89" customWidth="1"/>
    <col min="3846" max="3846" width="7.375" style="89" customWidth="1"/>
    <col min="3847" max="3847" width="7" style="89" customWidth="1"/>
    <col min="3848" max="3848" width="5.875" style="89" customWidth="1"/>
    <col min="3849" max="3849" width="8" style="89" customWidth="1"/>
    <col min="3850" max="3852" width="7" style="89" customWidth="1"/>
    <col min="3853" max="3853" width="6.375" style="89" customWidth="1"/>
    <col min="3854" max="3854" width="7.875" style="89" customWidth="1"/>
    <col min="3855" max="3855" width="7.75" style="89" customWidth="1"/>
    <col min="3856" max="3856" width="7.5" style="89" customWidth="1"/>
    <col min="3857" max="3857" width="7.125" style="89" customWidth="1"/>
    <col min="3858" max="3858" width="6.625" style="89" customWidth="1"/>
    <col min="3859" max="4096" width="9" style="89"/>
    <col min="4097" max="4097" width="6.25" style="89" customWidth="1"/>
    <col min="4098" max="4098" width="11.125" style="89" customWidth="1"/>
    <col min="4099" max="4099" width="6.5" style="89" customWidth="1"/>
    <col min="4100" max="4100" width="7.375" style="89" customWidth="1"/>
    <col min="4101" max="4101" width="7" style="89" customWidth="1"/>
    <col min="4102" max="4102" width="7.375" style="89" customWidth="1"/>
    <col min="4103" max="4103" width="7" style="89" customWidth="1"/>
    <col min="4104" max="4104" width="5.875" style="89" customWidth="1"/>
    <col min="4105" max="4105" width="8" style="89" customWidth="1"/>
    <col min="4106" max="4108" width="7" style="89" customWidth="1"/>
    <col min="4109" max="4109" width="6.375" style="89" customWidth="1"/>
    <col min="4110" max="4110" width="7.875" style="89" customWidth="1"/>
    <col min="4111" max="4111" width="7.75" style="89" customWidth="1"/>
    <col min="4112" max="4112" width="7.5" style="89" customWidth="1"/>
    <col min="4113" max="4113" width="7.125" style="89" customWidth="1"/>
    <col min="4114" max="4114" width="6.625" style="89" customWidth="1"/>
    <col min="4115" max="4352" width="9" style="89"/>
    <col min="4353" max="4353" width="6.25" style="89" customWidth="1"/>
    <col min="4354" max="4354" width="11.125" style="89" customWidth="1"/>
    <col min="4355" max="4355" width="6.5" style="89" customWidth="1"/>
    <col min="4356" max="4356" width="7.375" style="89" customWidth="1"/>
    <col min="4357" max="4357" width="7" style="89" customWidth="1"/>
    <col min="4358" max="4358" width="7.375" style="89" customWidth="1"/>
    <col min="4359" max="4359" width="7" style="89" customWidth="1"/>
    <col min="4360" max="4360" width="5.875" style="89" customWidth="1"/>
    <col min="4361" max="4361" width="8" style="89" customWidth="1"/>
    <col min="4362" max="4364" width="7" style="89" customWidth="1"/>
    <col min="4365" max="4365" width="6.375" style="89" customWidth="1"/>
    <col min="4366" max="4366" width="7.875" style="89" customWidth="1"/>
    <col min="4367" max="4367" width="7.75" style="89" customWidth="1"/>
    <col min="4368" max="4368" width="7.5" style="89" customWidth="1"/>
    <col min="4369" max="4369" width="7.125" style="89" customWidth="1"/>
    <col min="4370" max="4370" width="6.625" style="89" customWidth="1"/>
    <col min="4371" max="4608" width="9" style="89"/>
    <col min="4609" max="4609" width="6.25" style="89" customWidth="1"/>
    <col min="4610" max="4610" width="11.125" style="89" customWidth="1"/>
    <col min="4611" max="4611" width="6.5" style="89" customWidth="1"/>
    <col min="4612" max="4612" width="7.375" style="89" customWidth="1"/>
    <col min="4613" max="4613" width="7" style="89" customWidth="1"/>
    <col min="4614" max="4614" width="7.375" style="89" customWidth="1"/>
    <col min="4615" max="4615" width="7" style="89" customWidth="1"/>
    <col min="4616" max="4616" width="5.875" style="89" customWidth="1"/>
    <col min="4617" max="4617" width="8" style="89" customWidth="1"/>
    <col min="4618" max="4620" width="7" style="89" customWidth="1"/>
    <col min="4621" max="4621" width="6.375" style="89" customWidth="1"/>
    <col min="4622" max="4622" width="7.875" style="89" customWidth="1"/>
    <col min="4623" max="4623" width="7.75" style="89" customWidth="1"/>
    <col min="4624" max="4624" width="7.5" style="89" customWidth="1"/>
    <col min="4625" max="4625" width="7.125" style="89" customWidth="1"/>
    <col min="4626" max="4626" width="6.625" style="89" customWidth="1"/>
    <col min="4627" max="4864" width="9" style="89"/>
    <col min="4865" max="4865" width="6.25" style="89" customWidth="1"/>
    <col min="4866" max="4866" width="11.125" style="89" customWidth="1"/>
    <col min="4867" max="4867" width="6.5" style="89" customWidth="1"/>
    <col min="4868" max="4868" width="7.375" style="89" customWidth="1"/>
    <col min="4869" max="4869" width="7" style="89" customWidth="1"/>
    <col min="4870" max="4870" width="7.375" style="89" customWidth="1"/>
    <col min="4871" max="4871" width="7" style="89" customWidth="1"/>
    <col min="4872" max="4872" width="5.875" style="89" customWidth="1"/>
    <col min="4873" max="4873" width="8" style="89" customWidth="1"/>
    <col min="4874" max="4876" width="7" style="89" customWidth="1"/>
    <col min="4877" max="4877" width="6.375" style="89" customWidth="1"/>
    <col min="4878" max="4878" width="7.875" style="89" customWidth="1"/>
    <col min="4879" max="4879" width="7.75" style="89" customWidth="1"/>
    <col min="4880" max="4880" width="7.5" style="89" customWidth="1"/>
    <col min="4881" max="4881" width="7.125" style="89" customWidth="1"/>
    <col min="4882" max="4882" width="6.625" style="89" customWidth="1"/>
    <col min="4883" max="5120" width="9" style="89"/>
    <col min="5121" max="5121" width="6.25" style="89" customWidth="1"/>
    <col min="5122" max="5122" width="11.125" style="89" customWidth="1"/>
    <col min="5123" max="5123" width="6.5" style="89" customWidth="1"/>
    <col min="5124" max="5124" width="7.375" style="89" customWidth="1"/>
    <col min="5125" max="5125" width="7" style="89" customWidth="1"/>
    <col min="5126" max="5126" width="7.375" style="89" customWidth="1"/>
    <col min="5127" max="5127" width="7" style="89" customWidth="1"/>
    <col min="5128" max="5128" width="5.875" style="89" customWidth="1"/>
    <col min="5129" max="5129" width="8" style="89" customWidth="1"/>
    <col min="5130" max="5132" width="7" style="89" customWidth="1"/>
    <col min="5133" max="5133" width="6.375" style="89" customWidth="1"/>
    <col min="5134" max="5134" width="7.875" style="89" customWidth="1"/>
    <col min="5135" max="5135" width="7.75" style="89" customWidth="1"/>
    <col min="5136" max="5136" width="7.5" style="89" customWidth="1"/>
    <col min="5137" max="5137" width="7.125" style="89" customWidth="1"/>
    <col min="5138" max="5138" width="6.625" style="89" customWidth="1"/>
    <col min="5139" max="5376" width="9" style="89"/>
    <col min="5377" max="5377" width="6.25" style="89" customWidth="1"/>
    <col min="5378" max="5378" width="11.125" style="89" customWidth="1"/>
    <col min="5379" max="5379" width="6.5" style="89" customWidth="1"/>
    <col min="5380" max="5380" width="7.375" style="89" customWidth="1"/>
    <col min="5381" max="5381" width="7" style="89" customWidth="1"/>
    <col min="5382" max="5382" width="7.375" style="89" customWidth="1"/>
    <col min="5383" max="5383" width="7" style="89" customWidth="1"/>
    <col min="5384" max="5384" width="5.875" style="89" customWidth="1"/>
    <col min="5385" max="5385" width="8" style="89" customWidth="1"/>
    <col min="5386" max="5388" width="7" style="89" customWidth="1"/>
    <col min="5389" max="5389" width="6.375" style="89" customWidth="1"/>
    <col min="5390" max="5390" width="7.875" style="89" customWidth="1"/>
    <col min="5391" max="5391" width="7.75" style="89" customWidth="1"/>
    <col min="5392" max="5392" width="7.5" style="89" customWidth="1"/>
    <col min="5393" max="5393" width="7.125" style="89" customWidth="1"/>
    <col min="5394" max="5394" width="6.625" style="89" customWidth="1"/>
    <col min="5395" max="5632" width="9" style="89"/>
    <col min="5633" max="5633" width="6.25" style="89" customWidth="1"/>
    <col min="5634" max="5634" width="11.125" style="89" customWidth="1"/>
    <col min="5635" max="5635" width="6.5" style="89" customWidth="1"/>
    <col min="5636" max="5636" width="7.375" style="89" customWidth="1"/>
    <col min="5637" max="5637" width="7" style="89" customWidth="1"/>
    <col min="5638" max="5638" width="7.375" style="89" customWidth="1"/>
    <col min="5639" max="5639" width="7" style="89" customWidth="1"/>
    <col min="5640" max="5640" width="5.875" style="89" customWidth="1"/>
    <col min="5641" max="5641" width="8" style="89" customWidth="1"/>
    <col min="5642" max="5644" width="7" style="89" customWidth="1"/>
    <col min="5645" max="5645" width="6.375" style="89" customWidth="1"/>
    <col min="5646" max="5646" width="7.875" style="89" customWidth="1"/>
    <col min="5647" max="5647" width="7.75" style="89" customWidth="1"/>
    <col min="5648" max="5648" width="7.5" style="89" customWidth="1"/>
    <col min="5649" max="5649" width="7.125" style="89" customWidth="1"/>
    <col min="5650" max="5650" width="6.625" style="89" customWidth="1"/>
    <col min="5651" max="5888" width="9" style="89"/>
    <col min="5889" max="5889" width="6.25" style="89" customWidth="1"/>
    <col min="5890" max="5890" width="11.125" style="89" customWidth="1"/>
    <col min="5891" max="5891" width="6.5" style="89" customWidth="1"/>
    <col min="5892" max="5892" width="7.375" style="89" customWidth="1"/>
    <col min="5893" max="5893" width="7" style="89" customWidth="1"/>
    <col min="5894" max="5894" width="7.375" style="89" customWidth="1"/>
    <col min="5895" max="5895" width="7" style="89" customWidth="1"/>
    <col min="5896" max="5896" width="5.875" style="89" customWidth="1"/>
    <col min="5897" max="5897" width="8" style="89" customWidth="1"/>
    <col min="5898" max="5900" width="7" style="89" customWidth="1"/>
    <col min="5901" max="5901" width="6.375" style="89" customWidth="1"/>
    <col min="5902" max="5902" width="7.875" style="89" customWidth="1"/>
    <col min="5903" max="5903" width="7.75" style="89" customWidth="1"/>
    <col min="5904" max="5904" width="7.5" style="89" customWidth="1"/>
    <col min="5905" max="5905" width="7.125" style="89" customWidth="1"/>
    <col min="5906" max="5906" width="6.625" style="89" customWidth="1"/>
    <col min="5907" max="6144" width="9" style="89"/>
    <col min="6145" max="6145" width="6.25" style="89" customWidth="1"/>
    <col min="6146" max="6146" width="11.125" style="89" customWidth="1"/>
    <col min="6147" max="6147" width="6.5" style="89" customWidth="1"/>
    <col min="6148" max="6148" width="7.375" style="89" customWidth="1"/>
    <col min="6149" max="6149" width="7" style="89" customWidth="1"/>
    <col min="6150" max="6150" width="7.375" style="89" customWidth="1"/>
    <col min="6151" max="6151" width="7" style="89" customWidth="1"/>
    <col min="6152" max="6152" width="5.875" style="89" customWidth="1"/>
    <col min="6153" max="6153" width="8" style="89" customWidth="1"/>
    <col min="6154" max="6156" width="7" style="89" customWidth="1"/>
    <col min="6157" max="6157" width="6.375" style="89" customWidth="1"/>
    <col min="6158" max="6158" width="7.875" style="89" customWidth="1"/>
    <col min="6159" max="6159" width="7.75" style="89" customWidth="1"/>
    <col min="6160" max="6160" width="7.5" style="89" customWidth="1"/>
    <col min="6161" max="6161" width="7.125" style="89" customWidth="1"/>
    <col min="6162" max="6162" width="6.625" style="89" customWidth="1"/>
    <col min="6163" max="6400" width="9" style="89"/>
    <col min="6401" max="6401" width="6.25" style="89" customWidth="1"/>
    <col min="6402" max="6402" width="11.125" style="89" customWidth="1"/>
    <col min="6403" max="6403" width="6.5" style="89" customWidth="1"/>
    <col min="6404" max="6404" width="7.375" style="89" customWidth="1"/>
    <col min="6405" max="6405" width="7" style="89" customWidth="1"/>
    <col min="6406" max="6406" width="7.375" style="89" customWidth="1"/>
    <col min="6407" max="6407" width="7" style="89" customWidth="1"/>
    <col min="6408" max="6408" width="5.875" style="89" customWidth="1"/>
    <col min="6409" max="6409" width="8" style="89" customWidth="1"/>
    <col min="6410" max="6412" width="7" style="89" customWidth="1"/>
    <col min="6413" max="6413" width="6.375" style="89" customWidth="1"/>
    <col min="6414" max="6414" width="7.875" style="89" customWidth="1"/>
    <col min="6415" max="6415" width="7.75" style="89" customWidth="1"/>
    <col min="6416" max="6416" width="7.5" style="89" customWidth="1"/>
    <col min="6417" max="6417" width="7.125" style="89" customWidth="1"/>
    <col min="6418" max="6418" width="6.625" style="89" customWidth="1"/>
    <col min="6419" max="6656" width="9" style="89"/>
    <col min="6657" max="6657" width="6.25" style="89" customWidth="1"/>
    <col min="6658" max="6658" width="11.125" style="89" customWidth="1"/>
    <col min="6659" max="6659" width="6.5" style="89" customWidth="1"/>
    <col min="6660" max="6660" width="7.375" style="89" customWidth="1"/>
    <col min="6661" max="6661" width="7" style="89" customWidth="1"/>
    <col min="6662" max="6662" width="7.375" style="89" customWidth="1"/>
    <col min="6663" max="6663" width="7" style="89" customWidth="1"/>
    <col min="6664" max="6664" width="5.875" style="89" customWidth="1"/>
    <col min="6665" max="6665" width="8" style="89" customWidth="1"/>
    <col min="6666" max="6668" width="7" style="89" customWidth="1"/>
    <col min="6669" max="6669" width="6.375" style="89" customWidth="1"/>
    <col min="6670" max="6670" width="7.875" style="89" customWidth="1"/>
    <col min="6671" max="6671" width="7.75" style="89" customWidth="1"/>
    <col min="6672" max="6672" width="7.5" style="89" customWidth="1"/>
    <col min="6673" max="6673" width="7.125" style="89" customWidth="1"/>
    <col min="6674" max="6674" width="6.625" style="89" customWidth="1"/>
    <col min="6675" max="6912" width="9" style="89"/>
    <col min="6913" max="6913" width="6.25" style="89" customWidth="1"/>
    <col min="6914" max="6914" width="11.125" style="89" customWidth="1"/>
    <col min="6915" max="6915" width="6.5" style="89" customWidth="1"/>
    <col min="6916" max="6916" width="7.375" style="89" customWidth="1"/>
    <col min="6917" max="6917" width="7" style="89" customWidth="1"/>
    <col min="6918" max="6918" width="7.375" style="89" customWidth="1"/>
    <col min="6919" max="6919" width="7" style="89" customWidth="1"/>
    <col min="6920" max="6920" width="5.875" style="89" customWidth="1"/>
    <col min="6921" max="6921" width="8" style="89" customWidth="1"/>
    <col min="6922" max="6924" width="7" style="89" customWidth="1"/>
    <col min="6925" max="6925" width="6.375" style="89" customWidth="1"/>
    <col min="6926" max="6926" width="7.875" style="89" customWidth="1"/>
    <col min="6927" max="6927" width="7.75" style="89" customWidth="1"/>
    <col min="6928" max="6928" width="7.5" style="89" customWidth="1"/>
    <col min="6929" max="6929" width="7.125" style="89" customWidth="1"/>
    <col min="6930" max="6930" width="6.625" style="89" customWidth="1"/>
    <col min="6931" max="7168" width="9" style="89"/>
    <col min="7169" max="7169" width="6.25" style="89" customWidth="1"/>
    <col min="7170" max="7170" width="11.125" style="89" customWidth="1"/>
    <col min="7171" max="7171" width="6.5" style="89" customWidth="1"/>
    <col min="7172" max="7172" width="7.375" style="89" customWidth="1"/>
    <col min="7173" max="7173" width="7" style="89" customWidth="1"/>
    <col min="7174" max="7174" width="7.375" style="89" customWidth="1"/>
    <col min="7175" max="7175" width="7" style="89" customWidth="1"/>
    <col min="7176" max="7176" width="5.875" style="89" customWidth="1"/>
    <col min="7177" max="7177" width="8" style="89" customWidth="1"/>
    <col min="7178" max="7180" width="7" style="89" customWidth="1"/>
    <col min="7181" max="7181" width="6.375" style="89" customWidth="1"/>
    <col min="7182" max="7182" width="7.875" style="89" customWidth="1"/>
    <col min="7183" max="7183" width="7.75" style="89" customWidth="1"/>
    <col min="7184" max="7184" width="7.5" style="89" customWidth="1"/>
    <col min="7185" max="7185" width="7.125" style="89" customWidth="1"/>
    <col min="7186" max="7186" width="6.625" style="89" customWidth="1"/>
    <col min="7187" max="7424" width="9" style="89"/>
    <col min="7425" max="7425" width="6.25" style="89" customWidth="1"/>
    <col min="7426" max="7426" width="11.125" style="89" customWidth="1"/>
    <col min="7427" max="7427" width="6.5" style="89" customWidth="1"/>
    <col min="7428" max="7428" width="7.375" style="89" customWidth="1"/>
    <col min="7429" max="7429" width="7" style="89" customWidth="1"/>
    <col min="7430" max="7430" width="7.375" style="89" customWidth="1"/>
    <col min="7431" max="7431" width="7" style="89" customWidth="1"/>
    <col min="7432" max="7432" width="5.875" style="89" customWidth="1"/>
    <col min="7433" max="7433" width="8" style="89" customWidth="1"/>
    <col min="7434" max="7436" width="7" style="89" customWidth="1"/>
    <col min="7437" max="7437" width="6.375" style="89" customWidth="1"/>
    <col min="7438" max="7438" width="7.875" style="89" customWidth="1"/>
    <col min="7439" max="7439" width="7.75" style="89" customWidth="1"/>
    <col min="7440" max="7440" width="7.5" style="89" customWidth="1"/>
    <col min="7441" max="7441" width="7.125" style="89" customWidth="1"/>
    <col min="7442" max="7442" width="6.625" style="89" customWidth="1"/>
    <col min="7443" max="7680" width="9" style="89"/>
    <col min="7681" max="7681" width="6.25" style="89" customWidth="1"/>
    <col min="7682" max="7682" width="11.125" style="89" customWidth="1"/>
    <col min="7683" max="7683" width="6.5" style="89" customWidth="1"/>
    <col min="7684" max="7684" width="7.375" style="89" customWidth="1"/>
    <col min="7685" max="7685" width="7" style="89" customWidth="1"/>
    <col min="7686" max="7686" width="7.375" style="89" customWidth="1"/>
    <col min="7687" max="7687" width="7" style="89" customWidth="1"/>
    <col min="7688" max="7688" width="5.875" style="89" customWidth="1"/>
    <col min="7689" max="7689" width="8" style="89" customWidth="1"/>
    <col min="7690" max="7692" width="7" style="89" customWidth="1"/>
    <col min="7693" max="7693" width="6.375" style="89" customWidth="1"/>
    <col min="7694" max="7694" width="7.875" style="89" customWidth="1"/>
    <col min="7695" max="7695" width="7.75" style="89" customWidth="1"/>
    <col min="7696" max="7696" width="7.5" style="89" customWidth="1"/>
    <col min="7697" max="7697" width="7.125" style="89" customWidth="1"/>
    <col min="7698" max="7698" width="6.625" style="89" customWidth="1"/>
    <col min="7699" max="7936" width="9" style="89"/>
    <col min="7937" max="7937" width="6.25" style="89" customWidth="1"/>
    <col min="7938" max="7938" width="11.125" style="89" customWidth="1"/>
    <col min="7939" max="7939" width="6.5" style="89" customWidth="1"/>
    <col min="7940" max="7940" width="7.375" style="89" customWidth="1"/>
    <col min="7941" max="7941" width="7" style="89" customWidth="1"/>
    <col min="7942" max="7942" width="7.375" style="89" customWidth="1"/>
    <col min="7943" max="7943" width="7" style="89" customWidth="1"/>
    <col min="7944" max="7944" width="5.875" style="89" customWidth="1"/>
    <col min="7945" max="7945" width="8" style="89" customWidth="1"/>
    <col min="7946" max="7948" width="7" style="89" customWidth="1"/>
    <col min="7949" max="7949" width="6.375" style="89" customWidth="1"/>
    <col min="7950" max="7950" width="7.875" style="89" customWidth="1"/>
    <col min="7951" max="7951" width="7.75" style="89" customWidth="1"/>
    <col min="7952" max="7952" width="7.5" style="89" customWidth="1"/>
    <col min="7953" max="7953" width="7.125" style="89" customWidth="1"/>
    <col min="7954" max="7954" width="6.625" style="89" customWidth="1"/>
    <col min="7955" max="8192" width="9" style="89"/>
    <col min="8193" max="8193" width="6.25" style="89" customWidth="1"/>
    <col min="8194" max="8194" width="11.125" style="89" customWidth="1"/>
    <col min="8195" max="8195" width="6.5" style="89" customWidth="1"/>
    <col min="8196" max="8196" width="7.375" style="89" customWidth="1"/>
    <col min="8197" max="8197" width="7" style="89" customWidth="1"/>
    <col min="8198" max="8198" width="7.375" style="89" customWidth="1"/>
    <col min="8199" max="8199" width="7" style="89" customWidth="1"/>
    <col min="8200" max="8200" width="5.875" style="89" customWidth="1"/>
    <col min="8201" max="8201" width="8" style="89" customWidth="1"/>
    <col min="8202" max="8204" width="7" style="89" customWidth="1"/>
    <col min="8205" max="8205" width="6.375" style="89" customWidth="1"/>
    <col min="8206" max="8206" width="7.875" style="89" customWidth="1"/>
    <col min="8207" max="8207" width="7.75" style="89" customWidth="1"/>
    <col min="8208" max="8208" width="7.5" style="89" customWidth="1"/>
    <col min="8209" max="8209" width="7.125" style="89" customWidth="1"/>
    <col min="8210" max="8210" width="6.625" style="89" customWidth="1"/>
    <col min="8211" max="8448" width="9" style="89"/>
    <col min="8449" max="8449" width="6.25" style="89" customWidth="1"/>
    <col min="8450" max="8450" width="11.125" style="89" customWidth="1"/>
    <col min="8451" max="8451" width="6.5" style="89" customWidth="1"/>
    <col min="8452" max="8452" width="7.375" style="89" customWidth="1"/>
    <col min="8453" max="8453" width="7" style="89" customWidth="1"/>
    <col min="8454" max="8454" width="7.375" style="89" customWidth="1"/>
    <col min="8455" max="8455" width="7" style="89" customWidth="1"/>
    <col min="8456" max="8456" width="5.875" style="89" customWidth="1"/>
    <col min="8457" max="8457" width="8" style="89" customWidth="1"/>
    <col min="8458" max="8460" width="7" style="89" customWidth="1"/>
    <col min="8461" max="8461" width="6.375" style="89" customWidth="1"/>
    <col min="8462" max="8462" width="7.875" style="89" customWidth="1"/>
    <col min="8463" max="8463" width="7.75" style="89" customWidth="1"/>
    <col min="8464" max="8464" width="7.5" style="89" customWidth="1"/>
    <col min="8465" max="8465" width="7.125" style="89" customWidth="1"/>
    <col min="8466" max="8466" width="6.625" style="89" customWidth="1"/>
    <col min="8467" max="8704" width="9" style="89"/>
    <col min="8705" max="8705" width="6.25" style="89" customWidth="1"/>
    <col min="8706" max="8706" width="11.125" style="89" customWidth="1"/>
    <col min="8707" max="8707" width="6.5" style="89" customWidth="1"/>
    <col min="8708" max="8708" width="7.375" style="89" customWidth="1"/>
    <col min="8709" max="8709" width="7" style="89" customWidth="1"/>
    <col min="8710" max="8710" width="7.375" style="89" customWidth="1"/>
    <col min="8711" max="8711" width="7" style="89" customWidth="1"/>
    <col min="8712" max="8712" width="5.875" style="89" customWidth="1"/>
    <col min="8713" max="8713" width="8" style="89" customWidth="1"/>
    <col min="8714" max="8716" width="7" style="89" customWidth="1"/>
    <col min="8717" max="8717" width="6.375" style="89" customWidth="1"/>
    <col min="8718" max="8718" width="7.875" style="89" customWidth="1"/>
    <col min="8719" max="8719" width="7.75" style="89" customWidth="1"/>
    <col min="8720" max="8720" width="7.5" style="89" customWidth="1"/>
    <col min="8721" max="8721" width="7.125" style="89" customWidth="1"/>
    <col min="8722" max="8722" width="6.625" style="89" customWidth="1"/>
    <col min="8723" max="8960" width="9" style="89"/>
    <col min="8961" max="8961" width="6.25" style="89" customWidth="1"/>
    <col min="8962" max="8962" width="11.125" style="89" customWidth="1"/>
    <col min="8963" max="8963" width="6.5" style="89" customWidth="1"/>
    <col min="8964" max="8964" width="7.375" style="89" customWidth="1"/>
    <col min="8965" max="8965" width="7" style="89" customWidth="1"/>
    <col min="8966" max="8966" width="7.375" style="89" customWidth="1"/>
    <col min="8967" max="8967" width="7" style="89" customWidth="1"/>
    <col min="8968" max="8968" width="5.875" style="89" customWidth="1"/>
    <col min="8969" max="8969" width="8" style="89" customWidth="1"/>
    <col min="8970" max="8972" width="7" style="89" customWidth="1"/>
    <col min="8973" max="8973" width="6.375" style="89" customWidth="1"/>
    <col min="8974" max="8974" width="7.875" style="89" customWidth="1"/>
    <col min="8975" max="8975" width="7.75" style="89" customWidth="1"/>
    <col min="8976" max="8976" width="7.5" style="89" customWidth="1"/>
    <col min="8977" max="8977" width="7.125" style="89" customWidth="1"/>
    <col min="8978" max="8978" width="6.625" style="89" customWidth="1"/>
    <col min="8979" max="9216" width="9" style="89"/>
    <col min="9217" max="9217" width="6.25" style="89" customWidth="1"/>
    <col min="9218" max="9218" width="11.125" style="89" customWidth="1"/>
    <col min="9219" max="9219" width="6.5" style="89" customWidth="1"/>
    <col min="9220" max="9220" width="7.375" style="89" customWidth="1"/>
    <col min="9221" max="9221" width="7" style="89" customWidth="1"/>
    <col min="9222" max="9222" width="7.375" style="89" customWidth="1"/>
    <col min="9223" max="9223" width="7" style="89" customWidth="1"/>
    <col min="9224" max="9224" width="5.875" style="89" customWidth="1"/>
    <col min="9225" max="9225" width="8" style="89" customWidth="1"/>
    <col min="9226" max="9228" width="7" style="89" customWidth="1"/>
    <col min="9229" max="9229" width="6.375" style="89" customWidth="1"/>
    <col min="9230" max="9230" width="7.875" style="89" customWidth="1"/>
    <col min="9231" max="9231" width="7.75" style="89" customWidth="1"/>
    <col min="9232" max="9232" width="7.5" style="89" customWidth="1"/>
    <col min="9233" max="9233" width="7.125" style="89" customWidth="1"/>
    <col min="9234" max="9234" width="6.625" style="89" customWidth="1"/>
    <col min="9235" max="9472" width="9" style="89"/>
    <col min="9473" max="9473" width="6.25" style="89" customWidth="1"/>
    <col min="9474" max="9474" width="11.125" style="89" customWidth="1"/>
    <col min="9475" max="9475" width="6.5" style="89" customWidth="1"/>
    <col min="9476" max="9476" width="7.375" style="89" customWidth="1"/>
    <col min="9477" max="9477" width="7" style="89" customWidth="1"/>
    <col min="9478" max="9478" width="7.375" style="89" customWidth="1"/>
    <col min="9479" max="9479" width="7" style="89" customWidth="1"/>
    <col min="9480" max="9480" width="5.875" style="89" customWidth="1"/>
    <col min="9481" max="9481" width="8" style="89" customWidth="1"/>
    <col min="9482" max="9484" width="7" style="89" customWidth="1"/>
    <col min="9485" max="9485" width="6.375" style="89" customWidth="1"/>
    <col min="9486" max="9486" width="7.875" style="89" customWidth="1"/>
    <col min="9487" max="9487" width="7.75" style="89" customWidth="1"/>
    <col min="9488" max="9488" width="7.5" style="89" customWidth="1"/>
    <col min="9489" max="9489" width="7.125" style="89" customWidth="1"/>
    <col min="9490" max="9490" width="6.625" style="89" customWidth="1"/>
    <col min="9491" max="9728" width="9" style="89"/>
    <col min="9729" max="9729" width="6.25" style="89" customWidth="1"/>
    <col min="9730" max="9730" width="11.125" style="89" customWidth="1"/>
    <col min="9731" max="9731" width="6.5" style="89" customWidth="1"/>
    <col min="9732" max="9732" width="7.375" style="89" customWidth="1"/>
    <col min="9733" max="9733" width="7" style="89" customWidth="1"/>
    <col min="9734" max="9734" width="7.375" style="89" customWidth="1"/>
    <col min="9735" max="9735" width="7" style="89" customWidth="1"/>
    <col min="9736" max="9736" width="5.875" style="89" customWidth="1"/>
    <col min="9737" max="9737" width="8" style="89" customWidth="1"/>
    <col min="9738" max="9740" width="7" style="89" customWidth="1"/>
    <col min="9741" max="9741" width="6.375" style="89" customWidth="1"/>
    <col min="9742" max="9742" width="7.875" style="89" customWidth="1"/>
    <col min="9743" max="9743" width="7.75" style="89" customWidth="1"/>
    <col min="9744" max="9744" width="7.5" style="89" customWidth="1"/>
    <col min="9745" max="9745" width="7.125" style="89" customWidth="1"/>
    <col min="9746" max="9746" width="6.625" style="89" customWidth="1"/>
    <col min="9747" max="9984" width="9" style="89"/>
    <col min="9985" max="9985" width="6.25" style="89" customWidth="1"/>
    <col min="9986" max="9986" width="11.125" style="89" customWidth="1"/>
    <col min="9987" max="9987" width="6.5" style="89" customWidth="1"/>
    <col min="9988" max="9988" width="7.375" style="89" customWidth="1"/>
    <col min="9989" max="9989" width="7" style="89" customWidth="1"/>
    <col min="9990" max="9990" width="7.375" style="89" customWidth="1"/>
    <col min="9991" max="9991" width="7" style="89" customWidth="1"/>
    <col min="9992" max="9992" width="5.875" style="89" customWidth="1"/>
    <col min="9993" max="9993" width="8" style="89" customWidth="1"/>
    <col min="9994" max="9996" width="7" style="89" customWidth="1"/>
    <col min="9997" max="9997" width="6.375" style="89" customWidth="1"/>
    <col min="9998" max="9998" width="7.875" style="89" customWidth="1"/>
    <col min="9999" max="9999" width="7.75" style="89" customWidth="1"/>
    <col min="10000" max="10000" width="7.5" style="89" customWidth="1"/>
    <col min="10001" max="10001" width="7.125" style="89" customWidth="1"/>
    <col min="10002" max="10002" width="6.625" style="89" customWidth="1"/>
    <col min="10003" max="10240" width="9" style="89"/>
    <col min="10241" max="10241" width="6.25" style="89" customWidth="1"/>
    <col min="10242" max="10242" width="11.125" style="89" customWidth="1"/>
    <col min="10243" max="10243" width="6.5" style="89" customWidth="1"/>
    <col min="10244" max="10244" width="7.375" style="89" customWidth="1"/>
    <col min="10245" max="10245" width="7" style="89" customWidth="1"/>
    <col min="10246" max="10246" width="7.375" style="89" customWidth="1"/>
    <col min="10247" max="10247" width="7" style="89" customWidth="1"/>
    <col min="10248" max="10248" width="5.875" style="89" customWidth="1"/>
    <col min="10249" max="10249" width="8" style="89" customWidth="1"/>
    <col min="10250" max="10252" width="7" style="89" customWidth="1"/>
    <col min="10253" max="10253" width="6.375" style="89" customWidth="1"/>
    <col min="10254" max="10254" width="7.875" style="89" customWidth="1"/>
    <col min="10255" max="10255" width="7.75" style="89" customWidth="1"/>
    <col min="10256" max="10256" width="7.5" style="89" customWidth="1"/>
    <col min="10257" max="10257" width="7.125" style="89" customWidth="1"/>
    <col min="10258" max="10258" width="6.625" style="89" customWidth="1"/>
    <col min="10259" max="10496" width="9" style="89"/>
    <col min="10497" max="10497" width="6.25" style="89" customWidth="1"/>
    <col min="10498" max="10498" width="11.125" style="89" customWidth="1"/>
    <col min="10499" max="10499" width="6.5" style="89" customWidth="1"/>
    <col min="10500" max="10500" width="7.375" style="89" customWidth="1"/>
    <col min="10501" max="10501" width="7" style="89" customWidth="1"/>
    <col min="10502" max="10502" width="7.375" style="89" customWidth="1"/>
    <col min="10503" max="10503" width="7" style="89" customWidth="1"/>
    <col min="10504" max="10504" width="5.875" style="89" customWidth="1"/>
    <col min="10505" max="10505" width="8" style="89" customWidth="1"/>
    <col min="10506" max="10508" width="7" style="89" customWidth="1"/>
    <col min="10509" max="10509" width="6.375" style="89" customWidth="1"/>
    <col min="10510" max="10510" width="7.875" style="89" customWidth="1"/>
    <col min="10511" max="10511" width="7.75" style="89" customWidth="1"/>
    <col min="10512" max="10512" width="7.5" style="89" customWidth="1"/>
    <col min="10513" max="10513" width="7.125" style="89" customWidth="1"/>
    <col min="10514" max="10514" width="6.625" style="89" customWidth="1"/>
    <col min="10515" max="10752" width="9" style="89"/>
    <col min="10753" max="10753" width="6.25" style="89" customWidth="1"/>
    <col min="10754" max="10754" width="11.125" style="89" customWidth="1"/>
    <col min="10755" max="10755" width="6.5" style="89" customWidth="1"/>
    <col min="10756" max="10756" width="7.375" style="89" customWidth="1"/>
    <col min="10757" max="10757" width="7" style="89" customWidth="1"/>
    <col min="10758" max="10758" width="7.375" style="89" customWidth="1"/>
    <col min="10759" max="10759" width="7" style="89" customWidth="1"/>
    <col min="10760" max="10760" width="5.875" style="89" customWidth="1"/>
    <col min="10761" max="10761" width="8" style="89" customWidth="1"/>
    <col min="10762" max="10764" width="7" style="89" customWidth="1"/>
    <col min="10765" max="10765" width="6.375" style="89" customWidth="1"/>
    <col min="10766" max="10766" width="7.875" style="89" customWidth="1"/>
    <col min="10767" max="10767" width="7.75" style="89" customWidth="1"/>
    <col min="10768" max="10768" width="7.5" style="89" customWidth="1"/>
    <col min="10769" max="10769" width="7.125" style="89" customWidth="1"/>
    <col min="10770" max="10770" width="6.625" style="89" customWidth="1"/>
    <col min="10771" max="11008" width="9" style="89"/>
    <col min="11009" max="11009" width="6.25" style="89" customWidth="1"/>
    <col min="11010" max="11010" width="11.125" style="89" customWidth="1"/>
    <col min="11011" max="11011" width="6.5" style="89" customWidth="1"/>
    <col min="11012" max="11012" width="7.375" style="89" customWidth="1"/>
    <col min="11013" max="11013" width="7" style="89" customWidth="1"/>
    <col min="11014" max="11014" width="7.375" style="89" customWidth="1"/>
    <col min="11015" max="11015" width="7" style="89" customWidth="1"/>
    <col min="11016" max="11016" width="5.875" style="89" customWidth="1"/>
    <col min="11017" max="11017" width="8" style="89" customWidth="1"/>
    <col min="11018" max="11020" width="7" style="89" customWidth="1"/>
    <col min="11021" max="11021" width="6.375" style="89" customWidth="1"/>
    <col min="11022" max="11022" width="7.875" style="89" customWidth="1"/>
    <col min="11023" max="11023" width="7.75" style="89" customWidth="1"/>
    <col min="11024" max="11024" width="7.5" style="89" customWidth="1"/>
    <col min="11025" max="11025" width="7.125" style="89" customWidth="1"/>
    <col min="11026" max="11026" width="6.625" style="89" customWidth="1"/>
    <col min="11027" max="11264" width="9" style="89"/>
    <col min="11265" max="11265" width="6.25" style="89" customWidth="1"/>
    <col min="11266" max="11266" width="11.125" style="89" customWidth="1"/>
    <col min="11267" max="11267" width="6.5" style="89" customWidth="1"/>
    <col min="11268" max="11268" width="7.375" style="89" customWidth="1"/>
    <col min="11269" max="11269" width="7" style="89" customWidth="1"/>
    <col min="11270" max="11270" width="7.375" style="89" customWidth="1"/>
    <col min="11271" max="11271" width="7" style="89" customWidth="1"/>
    <col min="11272" max="11272" width="5.875" style="89" customWidth="1"/>
    <col min="11273" max="11273" width="8" style="89" customWidth="1"/>
    <col min="11274" max="11276" width="7" style="89" customWidth="1"/>
    <col min="11277" max="11277" width="6.375" style="89" customWidth="1"/>
    <col min="11278" max="11278" width="7.875" style="89" customWidth="1"/>
    <col min="11279" max="11279" width="7.75" style="89" customWidth="1"/>
    <col min="11280" max="11280" width="7.5" style="89" customWidth="1"/>
    <col min="11281" max="11281" width="7.125" style="89" customWidth="1"/>
    <col min="11282" max="11282" width="6.625" style="89" customWidth="1"/>
    <col min="11283" max="11520" width="9" style="89"/>
    <col min="11521" max="11521" width="6.25" style="89" customWidth="1"/>
    <col min="11522" max="11522" width="11.125" style="89" customWidth="1"/>
    <col min="11523" max="11523" width="6.5" style="89" customWidth="1"/>
    <col min="11524" max="11524" width="7.375" style="89" customWidth="1"/>
    <col min="11525" max="11525" width="7" style="89" customWidth="1"/>
    <col min="11526" max="11526" width="7.375" style="89" customWidth="1"/>
    <col min="11527" max="11527" width="7" style="89" customWidth="1"/>
    <col min="11528" max="11528" width="5.875" style="89" customWidth="1"/>
    <col min="11529" max="11529" width="8" style="89" customWidth="1"/>
    <col min="11530" max="11532" width="7" style="89" customWidth="1"/>
    <col min="11533" max="11533" width="6.375" style="89" customWidth="1"/>
    <col min="11534" max="11534" width="7.875" style="89" customWidth="1"/>
    <col min="11535" max="11535" width="7.75" style="89" customWidth="1"/>
    <col min="11536" max="11536" width="7.5" style="89" customWidth="1"/>
    <col min="11537" max="11537" width="7.125" style="89" customWidth="1"/>
    <col min="11538" max="11538" width="6.625" style="89" customWidth="1"/>
    <col min="11539" max="11776" width="9" style="89"/>
    <col min="11777" max="11777" width="6.25" style="89" customWidth="1"/>
    <col min="11778" max="11778" width="11.125" style="89" customWidth="1"/>
    <col min="11779" max="11779" width="6.5" style="89" customWidth="1"/>
    <col min="11780" max="11780" width="7.375" style="89" customWidth="1"/>
    <col min="11781" max="11781" width="7" style="89" customWidth="1"/>
    <col min="11782" max="11782" width="7.375" style="89" customWidth="1"/>
    <col min="11783" max="11783" width="7" style="89" customWidth="1"/>
    <col min="11784" max="11784" width="5.875" style="89" customWidth="1"/>
    <col min="11785" max="11785" width="8" style="89" customWidth="1"/>
    <col min="11786" max="11788" width="7" style="89" customWidth="1"/>
    <col min="11789" max="11789" width="6.375" style="89" customWidth="1"/>
    <col min="11790" max="11790" width="7.875" style="89" customWidth="1"/>
    <col min="11791" max="11791" width="7.75" style="89" customWidth="1"/>
    <col min="11792" max="11792" width="7.5" style="89" customWidth="1"/>
    <col min="11793" max="11793" width="7.125" style="89" customWidth="1"/>
    <col min="11794" max="11794" width="6.625" style="89" customWidth="1"/>
    <col min="11795" max="12032" width="9" style="89"/>
    <col min="12033" max="12033" width="6.25" style="89" customWidth="1"/>
    <col min="12034" max="12034" width="11.125" style="89" customWidth="1"/>
    <col min="12035" max="12035" width="6.5" style="89" customWidth="1"/>
    <col min="12036" max="12036" width="7.375" style="89" customWidth="1"/>
    <col min="12037" max="12037" width="7" style="89" customWidth="1"/>
    <col min="12038" max="12038" width="7.375" style="89" customWidth="1"/>
    <col min="12039" max="12039" width="7" style="89" customWidth="1"/>
    <col min="12040" max="12040" width="5.875" style="89" customWidth="1"/>
    <col min="12041" max="12041" width="8" style="89" customWidth="1"/>
    <col min="12042" max="12044" width="7" style="89" customWidth="1"/>
    <col min="12045" max="12045" width="6.375" style="89" customWidth="1"/>
    <col min="12046" max="12046" width="7.875" style="89" customWidth="1"/>
    <col min="12047" max="12047" width="7.75" style="89" customWidth="1"/>
    <col min="12048" max="12048" width="7.5" style="89" customWidth="1"/>
    <col min="12049" max="12049" width="7.125" style="89" customWidth="1"/>
    <col min="12050" max="12050" width="6.625" style="89" customWidth="1"/>
    <col min="12051" max="12288" width="9" style="89"/>
    <col min="12289" max="12289" width="6.25" style="89" customWidth="1"/>
    <col min="12290" max="12290" width="11.125" style="89" customWidth="1"/>
    <col min="12291" max="12291" width="6.5" style="89" customWidth="1"/>
    <col min="12292" max="12292" width="7.375" style="89" customWidth="1"/>
    <col min="12293" max="12293" width="7" style="89" customWidth="1"/>
    <col min="12294" max="12294" width="7.375" style="89" customWidth="1"/>
    <col min="12295" max="12295" width="7" style="89" customWidth="1"/>
    <col min="12296" max="12296" width="5.875" style="89" customWidth="1"/>
    <col min="12297" max="12297" width="8" style="89" customWidth="1"/>
    <col min="12298" max="12300" width="7" style="89" customWidth="1"/>
    <col min="12301" max="12301" width="6.375" style="89" customWidth="1"/>
    <col min="12302" max="12302" width="7.875" style="89" customWidth="1"/>
    <col min="12303" max="12303" width="7.75" style="89" customWidth="1"/>
    <col min="12304" max="12304" width="7.5" style="89" customWidth="1"/>
    <col min="12305" max="12305" width="7.125" style="89" customWidth="1"/>
    <col min="12306" max="12306" width="6.625" style="89" customWidth="1"/>
    <col min="12307" max="12544" width="9" style="89"/>
    <col min="12545" max="12545" width="6.25" style="89" customWidth="1"/>
    <col min="12546" max="12546" width="11.125" style="89" customWidth="1"/>
    <col min="12547" max="12547" width="6.5" style="89" customWidth="1"/>
    <col min="12548" max="12548" width="7.375" style="89" customWidth="1"/>
    <col min="12549" max="12549" width="7" style="89" customWidth="1"/>
    <col min="12550" max="12550" width="7.375" style="89" customWidth="1"/>
    <col min="12551" max="12551" width="7" style="89" customWidth="1"/>
    <col min="12552" max="12552" width="5.875" style="89" customWidth="1"/>
    <col min="12553" max="12553" width="8" style="89" customWidth="1"/>
    <col min="12554" max="12556" width="7" style="89" customWidth="1"/>
    <col min="12557" max="12557" width="6.375" style="89" customWidth="1"/>
    <col min="12558" max="12558" width="7.875" style="89" customWidth="1"/>
    <col min="12559" max="12559" width="7.75" style="89" customWidth="1"/>
    <col min="12560" max="12560" width="7.5" style="89" customWidth="1"/>
    <col min="12561" max="12561" width="7.125" style="89" customWidth="1"/>
    <col min="12562" max="12562" width="6.625" style="89" customWidth="1"/>
    <col min="12563" max="12800" width="9" style="89"/>
    <col min="12801" max="12801" width="6.25" style="89" customWidth="1"/>
    <col min="12802" max="12802" width="11.125" style="89" customWidth="1"/>
    <col min="12803" max="12803" width="6.5" style="89" customWidth="1"/>
    <col min="12804" max="12804" width="7.375" style="89" customWidth="1"/>
    <col min="12805" max="12805" width="7" style="89" customWidth="1"/>
    <col min="12806" max="12806" width="7.375" style="89" customWidth="1"/>
    <col min="12807" max="12807" width="7" style="89" customWidth="1"/>
    <col min="12808" max="12808" width="5.875" style="89" customWidth="1"/>
    <col min="12809" max="12809" width="8" style="89" customWidth="1"/>
    <col min="12810" max="12812" width="7" style="89" customWidth="1"/>
    <col min="12813" max="12813" width="6.375" style="89" customWidth="1"/>
    <col min="12814" max="12814" width="7.875" style="89" customWidth="1"/>
    <col min="12815" max="12815" width="7.75" style="89" customWidth="1"/>
    <col min="12816" max="12816" width="7.5" style="89" customWidth="1"/>
    <col min="12817" max="12817" width="7.125" style="89" customWidth="1"/>
    <col min="12818" max="12818" width="6.625" style="89" customWidth="1"/>
    <col min="12819" max="13056" width="9" style="89"/>
    <col min="13057" max="13057" width="6.25" style="89" customWidth="1"/>
    <col min="13058" max="13058" width="11.125" style="89" customWidth="1"/>
    <col min="13059" max="13059" width="6.5" style="89" customWidth="1"/>
    <col min="13060" max="13060" width="7.375" style="89" customWidth="1"/>
    <col min="13061" max="13061" width="7" style="89" customWidth="1"/>
    <col min="13062" max="13062" width="7.375" style="89" customWidth="1"/>
    <col min="13063" max="13063" width="7" style="89" customWidth="1"/>
    <col min="13064" max="13064" width="5.875" style="89" customWidth="1"/>
    <col min="13065" max="13065" width="8" style="89" customWidth="1"/>
    <col min="13066" max="13068" width="7" style="89" customWidth="1"/>
    <col min="13069" max="13069" width="6.375" style="89" customWidth="1"/>
    <col min="13070" max="13070" width="7.875" style="89" customWidth="1"/>
    <col min="13071" max="13071" width="7.75" style="89" customWidth="1"/>
    <col min="13072" max="13072" width="7.5" style="89" customWidth="1"/>
    <col min="13073" max="13073" width="7.125" style="89" customWidth="1"/>
    <col min="13074" max="13074" width="6.625" style="89" customWidth="1"/>
    <col min="13075" max="13312" width="9" style="89"/>
    <col min="13313" max="13313" width="6.25" style="89" customWidth="1"/>
    <col min="13314" max="13314" width="11.125" style="89" customWidth="1"/>
    <col min="13315" max="13315" width="6.5" style="89" customWidth="1"/>
    <col min="13316" max="13316" width="7.375" style="89" customWidth="1"/>
    <col min="13317" max="13317" width="7" style="89" customWidth="1"/>
    <col min="13318" max="13318" width="7.375" style="89" customWidth="1"/>
    <col min="13319" max="13319" width="7" style="89" customWidth="1"/>
    <col min="13320" max="13320" width="5.875" style="89" customWidth="1"/>
    <col min="13321" max="13321" width="8" style="89" customWidth="1"/>
    <col min="13322" max="13324" width="7" style="89" customWidth="1"/>
    <col min="13325" max="13325" width="6.375" style="89" customWidth="1"/>
    <col min="13326" max="13326" width="7.875" style="89" customWidth="1"/>
    <col min="13327" max="13327" width="7.75" style="89" customWidth="1"/>
    <col min="13328" max="13328" width="7.5" style="89" customWidth="1"/>
    <col min="13329" max="13329" width="7.125" style="89" customWidth="1"/>
    <col min="13330" max="13330" width="6.625" style="89" customWidth="1"/>
    <col min="13331" max="13568" width="9" style="89"/>
    <col min="13569" max="13569" width="6.25" style="89" customWidth="1"/>
    <col min="13570" max="13570" width="11.125" style="89" customWidth="1"/>
    <col min="13571" max="13571" width="6.5" style="89" customWidth="1"/>
    <col min="13572" max="13572" width="7.375" style="89" customWidth="1"/>
    <col min="13573" max="13573" width="7" style="89" customWidth="1"/>
    <col min="13574" max="13574" width="7.375" style="89" customWidth="1"/>
    <col min="13575" max="13575" width="7" style="89" customWidth="1"/>
    <col min="13576" max="13576" width="5.875" style="89" customWidth="1"/>
    <col min="13577" max="13577" width="8" style="89" customWidth="1"/>
    <col min="13578" max="13580" width="7" style="89" customWidth="1"/>
    <col min="13581" max="13581" width="6.375" style="89" customWidth="1"/>
    <col min="13582" max="13582" width="7.875" style="89" customWidth="1"/>
    <col min="13583" max="13583" width="7.75" style="89" customWidth="1"/>
    <col min="13584" max="13584" width="7.5" style="89" customWidth="1"/>
    <col min="13585" max="13585" width="7.125" style="89" customWidth="1"/>
    <col min="13586" max="13586" width="6.625" style="89" customWidth="1"/>
    <col min="13587" max="13824" width="9" style="89"/>
    <col min="13825" max="13825" width="6.25" style="89" customWidth="1"/>
    <col min="13826" max="13826" width="11.125" style="89" customWidth="1"/>
    <col min="13827" max="13827" width="6.5" style="89" customWidth="1"/>
    <col min="13828" max="13828" width="7.375" style="89" customWidth="1"/>
    <col min="13829" max="13829" width="7" style="89" customWidth="1"/>
    <col min="13830" max="13830" width="7.375" style="89" customWidth="1"/>
    <col min="13831" max="13831" width="7" style="89" customWidth="1"/>
    <col min="13832" max="13832" width="5.875" style="89" customWidth="1"/>
    <col min="13833" max="13833" width="8" style="89" customWidth="1"/>
    <col min="13834" max="13836" width="7" style="89" customWidth="1"/>
    <col min="13837" max="13837" width="6.375" style="89" customWidth="1"/>
    <col min="13838" max="13838" width="7.875" style="89" customWidth="1"/>
    <col min="13839" max="13839" width="7.75" style="89" customWidth="1"/>
    <col min="13840" max="13840" width="7.5" style="89" customWidth="1"/>
    <col min="13841" max="13841" width="7.125" style="89" customWidth="1"/>
    <col min="13842" max="13842" width="6.625" style="89" customWidth="1"/>
    <col min="13843" max="14080" width="9" style="89"/>
    <col min="14081" max="14081" width="6.25" style="89" customWidth="1"/>
    <col min="14082" max="14082" width="11.125" style="89" customWidth="1"/>
    <col min="14083" max="14083" width="6.5" style="89" customWidth="1"/>
    <col min="14084" max="14084" width="7.375" style="89" customWidth="1"/>
    <col min="14085" max="14085" width="7" style="89" customWidth="1"/>
    <col min="14086" max="14086" width="7.375" style="89" customWidth="1"/>
    <col min="14087" max="14087" width="7" style="89" customWidth="1"/>
    <col min="14088" max="14088" width="5.875" style="89" customWidth="1"/>
    <col min="14089" max="14089" width="8" style="89" customWidth="1"/>
    <col min="14090" max="14092" width="7" style="89" customWidth="1"/>
    <col min="14093" max="14093" width="6.375" style="89" customWidth="1"/>
    <col min="14094" max="14094" width="7.875" style="89" customWidth="1"/>
    <col min="14095" max="14095" width="7.75" style="89" customWidth="1"/>
    <col min="14096" max="14096" width="7.5" style="89" customWidth="1"/>
    <col min="14097" max="14097" width="7.125" style="89" customWidth="1"/>
    <col min="14098" max="14098" width="6.625" style="89" customWidth="1"/>
    <col min="14099" max="14336" width="9" style="89"/>
    <col min="14337" max="14337" width="6.25" style="89" customWidth="1"/>
    <col min="14338" max="14338" width="11.125" style="89" customWidth="1"/>
    <col min="14339" max="14339" width="6.5" style="89" customWidth="1"/>
    <col min="14340" max="14340" width="7.375" style="89" customWidth="1"/>
    <col min="14341" max="14341" width="7" style="89" customWidth="1"/>
    <col min="14342" max="14342" width="7.375" style="89" customWidth="1"/>
    <col min="14343" max="14343" width="7" style="89" customWidth="1"/>
    <col min="14344" max="14344" width="5.875" style="89" customWidth="1"/>
    <col min="14345" max="14345" width="8" style="89" customWidth="1"/>
    <col min="14346" max="14348" width="7" style="89" customWidth="1"/>
    <col min="14349" max="14349" width="6.375" style="89" customWidth="1"/>
    <col min="14350" max="14350" width="7.875" style="89" customWidth="1"/>
    <col min="14351" max="14351" width="7.75" style="89" customWidth="1"/>
    <col min="14352" max="14352" width="7.5" style="89" customWidth="1"/>
    <col min="14353" max="14353" width="7.125" style="89" customWidth="1"/>
    <col min="14354" max="14354" width="6.625" style="89" customWidth="1"/>
    <col min="14355" max="14592" width="9" style="89"/>
    <col min="14593" max="14593" width="6.25" style="89" customWidth="1"/>
    <col min="14594" max="14594" width="11.125" style="89" customWidth="1"/>
    <col min="14595" max="14595" width="6.5" style="89" customWidth="1"/>
    <col min="14596" max="14596" width="7.375" style="89" customWidth="1"/>
    <col min="14597" max="14597" width="7" style="89" customWidth="1"/>
    <col min="14598" max="14598" width="7.375" style="89" customWidth="1"/>
    <col min="14599" max="14599" width="7" style="89" customWidth="1"/>
    <col min="14600" max="14600" width="5.875" style="89" customWidth="1"/>
    <col min="14601" max="14601" width="8" style="89" customWidth="1"/>
    <col min="14602" max="14604" width="7" style="89" customWidth="1"/>
    <col min="14605" max="14605" width="6.375" style="89" customWidth="1"/>
    <col min="14606" max="14606" width="7.875" style="89" customWidth="1"/>
    <col min="14607" max="14607" width="7.75" style="89" customWidth="1"/>
    <col min="14608" max="14608" width="7.5" style="89" customWidth="1"/>
    <col min="14609" max="14609" width="7.125" style="89" customWidth="1"/>
    <col min="14610" max="14610" width="6.625" style="89" customWidth="1"/>
    <col min="14611" max="14848" width="9" style="89"/>
    <col min="14849" max="14849" width="6.25" style="89" customWidth="1"/>
    <col min="14850" max="14850" width="11.125" style="89" customWidth="1"/>
    <col min="14851" max="14851" width="6.5" style="89" customWidth="1"/>
    <col min="14852" max="14852" width="7.375" style="89" customWidth="1"/>
    <col min="14853" max="14853" width="7" style="89" customWidth="1"/>
    <col min="14854" max="14854" width="7.375" style="89" customWidth="1"/>
    <col min="14855" max="14855" width="7" style="89" customWidth="1"/>
    <col min="14856" max="14856" width="5.875" style="89" customWidth="1"/>
    <col min="14857" max="14857" width="8" style="89" customWidth="1"/>
    <col min="14858" max="14860" width="7" style="89" customWidth="1"/>
    <col min="14861" max="14861" width="6.375" style="89" customWidth="1"/>
    <col min="14862" max="14862" width="7.875" style="89" customWidth="1"/>
    <col min="14863" max="14863" width="7.75" style="89" customWidth="1"/>
    <col min="14864" max="14864" width="7.5" style="89" customWidth="1"/>
    <col min="14865" max="14865" width="7.125" style="89" customWidth="1"/>
    <col min="14866" max="14866" width="6.625" style="89" customWidth="1"/>
    <col min="14867" max="15104" width="9" style="89"/>
    <col min="15105" max="15105" width="6.25" style="89" customWidth="1"/>
    <col min="15106" max="15106" width="11.125" style="89" customWidth="1"/>
    <col min="15107" max="15107" width="6.5" style="89" customWidth="1"/>
    <col min="15108" max="15108" width="7.375" style="89" customWidth="1"/>
    <col min="15109" max="15109" width="7" style="89" customWidth="1"/>
    <col min="15110" max="15110" width="7.375" style="89" customWidth="1"/>
    <col min="15111" max="15111" width="7" style="89" customWidth="1"/>
    <col min="15112" max="15112" width="5.875" style="89" customWidth="1"/>
    <col min="15113" max="15113" width="8" style="89" customWidth="1"/>
    <col min="15114" max="15116" width="7" style="89" customWidth="1"/>
    <col min="15117" max="15117" width="6.375" style="89" customWidth="1"/>
    <col min="15118" max="15118" width="7.875" style="89" customWidth="1"/>
    <col min="15119" max="15119" width="7.75" style="89" customWidth="1"/>
    <col min="15120" max="15120" width="7.5" style="89" customWidth="1"/>
    <col min="15121" max="15121" width="7.125" style="89" customWidth="1"/>
    <col min="15122" max="15122" width="6.625" style="89" customWidth="1"/>
    <col min="15123" max="15360" width="9" style="89"/>
    <col min="15361" max="15361" width="6.25" style="89" customWidth="1"/>
    <col min="15362" max="15362" width="11.125" style="89" customWidth="1"/>
    <col min="15363" max="15363" width="6.5" style="89" customWidth="1"/>
    <col min="15364" max="15364" width="7.375" style="89" customWidth="1"/>
    <col min="15365" max="15365" width="7" style="89" customWidth="1"/>
    <col min="15366" max="15366" width="7.375" style="89" customWidth="1"/>
    <col min="15367" max="15367" width="7" style="89" customWidth="1"/>
    <col min="15368" max="15368" width="5.875" style="89" customWidth="1"/>
    <col min="15369" max="15369" width="8" style="89" customWidth="1"/>
    <col min="15370" max="15372" width="7" style="89" customWidth="1"/>
    <col min="15373" max="15373" width="6.375" style="89" customWidth="1"/>
    <col min="15374" max="15374" width="7.875" style="89" customWidth="1"/>
    <col min="15375" max="15375" width="7.75" style="89" customWidth="1"/>
    <col min="15376" max="15376" width="7.5" style="89" customWidth="1"/>
    <col min="15377" max="15377" width="7.125" style="89" customWidth="1"/>
    <col min="15378" max="15378" width="6.625" style="89" customWidth="1"/>
    <col min="15379" max="15616" width="9" style="89"/>
    <col min="15617" max="15617" width="6.25" style="89" customWidth="1"/>
    <col min="15618" max="15618" width="11.125" style="89" customWidth="1"/>
    <col min="15619" max="15619" width="6.5" style="89" customWidth="1"/>
    <col min="15620" max="15620" width="7.375" style="89" customWidth="1"/>
    <col min="15621" max="15621" width="7" style="89" customWidth="1"/>
    <col min="15622" max="15622" width="7.375" style="89" customWidth="1"/>
    <col min="15623" max="15623" width="7" style="89" customWidth="1"/>
    <col min="15624" max="15624" width="5.875" style="89" customWidth="1"/>
    <col min="15625" max="15625" width="8" style="89" customWidth="1"/>
    <col min="15626" max="15628" width="7" style="89" customWidth="1"/>
    <col min="15629" max="15629" width="6.375" style="89" customWidth="1"/>
    <col min="15630" max="15630" width="7.875" style="89" customWidth="1"/>
    <col min="15631" max="15631" width="7.75" style="89" customWidth="1"/>
    <col min="15632" max="15632" width="7.5" style="89" customWidth="1"/>
    <col min="15633" max="15633" width="7.125" style="89" customWidth="1"/>
    <col min="15634" max="15634" width="6.625" style="89" customWidth="1"/>
    <col min="15635" max="15872" width="9" style="89"/>
    <col min="15873" max="15873" width="6.25" style="89" customWidth="1"/>
    <col min="15874" max="15874" width="11.125" style="89" customWidth="1"/>
    <col min="15875" max="15875" width="6.5" style="89" customWidth="1"/>
    <col min="15876" max="15876" width="7.375" style="89" customWidth="1"/>
    <col min="15877" max="15877" width="7" style="89" customWidth="1"/>
    <col min="15878" max="15878" width="7.375" style="89" customWidth="1"/>
    <col min="15879" max="15879" width="7" style="89" customWidth="1"/>
    <col min="15880" max="15880" width="5.875" style="89" customWidth="1"/>
    <col min="15881" max="15881" width="8" style="89" customWidth="1"/>
    <col min="15882" max="15884" width="7" style="89" customWidth="1"/>
    <col min="15885" max="15885" width="6.375" style="89" customWidth="1"/>
    <col min="15886" max="15886" width="7.875" style="89" customWidth="1"/>
    <col min="15887" max="15887" width="7.75" style="89" customWidth="1"/>
    <col min="15888" max="15888" width="7.5" style="89" customWidth="1"/>
    <col min="15889" max="15889" width="7.125" style="89" customWidth="1"/>
    <col min="15890" max="15890" width="6.625" style="89" customWidth="1"/>
    <col min="15891" max="16128" width="9" style="89"/>
    <col min="16129" max="16129" width="6.25" style="89" customWidth="1"/>
    <col min="16130" max="16130" width="11.125" style="89" customWidth="1"/>
    <col min="16131" max="16131" width="6.5" style="89" customWidth="1"/>
    <col min="16132" max="16132" width="7.375" style="89" customWidth="1"/>
    <col min="16133" max="16133" width="7" style="89" customWidth="1"/>
    <col min="16134" max="16134" width="7.375" style="89" customWidth="1"/>
    <col min="16135" max="16135" width="7" style="89" customWidth="1"/>
    <col min="16136" max="16136" width="5.875" style="89" customWidth="1"/>
    <col min="16137" max="16137" width="8" style="89" customWidth="1"/>
    <col min="16138" max="16140" width="7" style="89" customWidth="1"/>
    <col min="16141" max="16141" width="6.375" style="89" customWidth="1"/>
    <col min="16142" max="16142" width="7.875" style="89" customWidth="1"/>
    <col min="16143" max="16143" width="7.75" style="89" customWidth="1"/>
    <col min="16144" max="16144" width="7.5" style="89" customWidth="1"/>
    <col min="16145" max="16145" width="7.125" style="89" customWidth="1"/>
    <col min="16146" max="16146" width="6.625" style="89" customWidth="1"/>
    <col min="16147" max="16384" width="9" style="89"/>
  </cols>
  <sheetData>
    <row r="1" spans="1:19" ht="30.75" customHeight="1" x14ac:dyDescent="0.5">
      <c r="A1" s="88" t="s">
        <v>126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s="93" customFormat="1" ht="18.75" x14ac:dyDescent="0.45">
      <c r="A2" s="90"/>
      <c r="B2" s="90"/>
      <c r="C2" s="90"/>
      <c r="D2" s="91">
        <v>2</v>
      </c>
      <c r="E2" s="92">
        <f>(1*1*1250)+(8*1*1000)</f>
        <v>9250</v>
      </c>
      <c r="F2" s="92">
        <f>(1*1*1250)+(8*1*1000)</f>
        <v>9250</v>
      </c>
      <c r="G2" s="92">
        <f>(1*1*1250)+(7*1*1000)</f>
        <v>8250</v>
      </c>
      <c r="H2" s="91"/>
      <c r="I2" s="92">
        <v>2</v>
      </c>
      <c r="J2" s="92">
        <f>(1*1*1250)+(8*1*1000)</f>
        <v>9250</v>
      </c>
      <c r="K2" s="92">
        <f>(1*1*1250)+(8*1*1000)</f>
        <v>9250</v>
      </c>
      <c r="L2" s="92">
        <f>(1*1*1250)+(7*1*1000)</f>
        <v>8250</v>
      </c>
      <c r="M2" s="91"/>
      <c r="N2" s="92">
        <v>2</v>
      </c>
      <c r="O2" s="92">
        <f>(1*1*1250)+(8*1*1000)</f>
        <v>9250</v>
      </c>
      <c r="P2" s="92">
        <f>(1*1*1250)+(8*1*1000)</f>
        <v>9250</v>
      </c>
      <c r="Q2" s="92">
        <f>(1*1*1250)+(7*1*1000)</f>
        <v>8250</v>
      </c>
      <c r="R2" s="90"/>
    </row>
    <row r="3" spans="1:19" x14ac:dyDescent="0.5">
      <c r="A3" s="94" t="s">
        <v>1</v>
      </c>
      <c r="B3" s="94" t="s">
        <v>127</v>
      </c>
      <c r="C3" s="95" t="s">
        <v>128</v>
      </c>
      <c r="D3" s="96"/>
      <c r="E3" s="97" t="s">
        <v>129</v>
      </c>
      <c r="F3" s="97" t="s">
        <v>129</v>
      </c>
      <c r="G3" s="97" t="s">
        <v>129</v>
      </c>
      <c r="H3" s="95" t="s">
        <v>130</v>
      </c>
      <c r="I3" s="96"/>
      <c r="J3" s="98" t="s">
        <v>129</v>
      </c>
      <c r="K3" s="98" t="s">
        <v>129</v>
      </c>
      <c r="L3" s="98" t="s">
        <v>129</v>
      </c>
      <c r="M3" s="95" t="s">
        <v>131</v>
      </c>
      <c r="N3" s="96"/>
      <c r="O3" s="97" t="s">
        <v>129</v>
      </c>
      <c r="P3" s="97" t="s">
        <v>129</v>
      </c>
      <c r="Q3" s="97" t="s">
        <v>129</v>
      </c>
      <c r="R3" s="99" t="s">
        <v>132</v>
      </c>
      <c r="S3" s="100"/>
    </row>
    <row r="4" spans="1:19" ht="21" customHeight="1" x14ac:dyDescent="0.5">
      <c r="A4" s="101"/>
      <c r="B4" s="101"/>
      <c r="C4" s="102" t="s">
        <v>133</v>
      </c>
      <c r="D4" s="102" t="s">
        <v>134</v>
      </c>
      <c r="E4" s="103" t="s">
        <v>135</v>
      </c>
      <c r="F4" s="103" t="s">
        <v>136</v>
      </c>
      <c r="G4" s="103" t="s">
        <v>137</v>
      </c>
      <c r="H4" s="104" t="s">
        <v>133</v>
      </c>
      <c r="I4" s="105" t="s">
        <v>134</v>
      </c>
      <c r="J4" s="103" t="s">
        <v>135</v>
      </c>
      <c r="K4" s="103" t="s">
        <v>138</v>
      </c>
      <c r="L4" s="103" t="s">
        <v>137</v>
      </c>
      <c r="M4" s="106" t="s">
        <v>133</v>
      </c>
      <c r="N4" s="105" t="s">
        <v>134</v>
      </c>
      <c r="O4" s="103" t="s">
        <v>135</v>
      </c>
      <c r="P4" s="103" t="s">
        <v>136</v>
      </c>
      <c r="Q4" s="103" t="s">
        <v>137</v>
      </c>
      <c r="R4" s="107"/>
      <c r="S4" s="101" t="s">
        <v>139</v>
      </c>
    </row>
    <row r="5" spans="1:19" x14ac:dyDescent="0.5">
      <c r="A5" s="108"/>
      <c r="B5" s="108"/>
      <c r="C5" s="108"/>
      <c r="D5" s="109"/>
      <c r="E5" s="110" t="s">
        <v>140</v>
      </c>
      <c r="F5" s="110" t="s">
        <v>140</v>
      </c>
      <c r="G5" s="110" t="s">
        <v>140</v>
      </c>
      <c r="H5" s="111"/>
      <c r="I5" s="112"/>
      <c r="J5" s="113" t="s">
        <v>130</v>
      </c>
      <c r="K5" s="113" t="s">
        <v>130</v>
      </c>
      <c r="L5" s="113" t="s">
        <v>130</v>
      </c>
      <c r="M5" s="114"/>
      <c r="N5" s="115"/>
      <c r="O5" s="112" t="s">
        <v>141</v>
      </c>
      <c r="P5" s="112" t="s">
        <v>141</v>
      </c>
      <c r="Q5" s="112" t="s">
        <v>141</v>
      </c>
      <c r="R5" s="116"/>
      <c r="S5" s="117"/>
    </row>
    <row r="6" spans="1:19" s="124" customFormat="1" ht="19.5" x14ac:dyDescent="0.45">
      <c r="A6" s="118">
        <v>1</v>
      </c>
      <c r="B6" s="119" t="s">
        <v>142</v>
      </c>
      <c r="C6" s="120">
        <v>1</v>
      </c>
      <c r="D6" s="121">
        <f t="shared" ref="D6:D28" si="0">14250*$D$2</f>
        <v>28500</v>
      </c>
      <c r="E6" s="121">
        <f>SUM($E$2)</f>
        <v>9250</v>
      </c>
      <c r="F6" s="121">
        <f>SUM($F$2)</f>
        <v>9250</v>
      </c>
      <c r="G6" s="121">
        <f>SUM($G$2)</f>
        <v>8250</v>
      </c>
      <c r="H6" s="120">
        <v>1</v>
      </c>
      <c r="I6" s="121">
        <f t="shared" ref="I6:I13" si="1">21250*$I$2</f>
        <v>42500</v>
      </c>
      <c r="J6" s="121">
        <f>SUM($J$2)</f>
        <v>9250</v>
      </c>
      <c r="K6" s="121">
        <f>SUM($K$2)</f>
        <v>9250</v>
      </c>
      <c r="L6" s="121">
        <f>SUM($L$2)</f>
        <v>8250</v>
      </c>
      <c r="M6" s="120">
        <v>1</v>
      </c>
      <c r="N6" s="121">
        <f>30250*$N$2</f>
        <v>60500</v>
      </c>
      <c r="O6" s="121">
        <f>SUM($O$2)</f>
        <v>9250</v>
      </c>
      <c r="P6" s="121">
        <f>SUM($P$2)</f>
        <v>9250</v>
      </c>
      <c r="Q6" s="121">
        <f>SUM($Q$2)</f>
        <v>8250</v>
      </c>
      <c r="R6" s="122"/>
      <c r="S6" s="123">
        <f t="shared" ref="S6:S69" si="2">SUM(D6+E6+F6+G6+I6+J6+K6+L6+N6+O6+P6+Q6)</f>
        <v>211750</v>
      </c>
    </row>
    <row r="7" spans="1:19" s="124" customFormat="1" ht="19.5" x14ac:dyDescent="0.45">
      <c r="A7" s="120">
        <v>2</v>
      </c>
      <c r="B7" s="125" t="s">
        <v>143</v>
      </c>
      <c r="C7" s="120">
        <v>1</v>
      </c>
      <c r="D7" s="121">
        <f t="shared" si="0"/>
        <v>28500</v>
      </c>
      <c r="E7" s="121">
        <f t="shared" ref="E7:E70" si="3">SUM($E$2)</f>
        <v>9250</v>
      </c>
      <c r="F7" s="121">
        <f t="shared" ref="F7:F70" si="4">SUM($F$2)</f>
        <v>9250</v>
      </c>
      <c r="G7" s="121">
        <f t="shared" ref="G7:G70" si="5">SUM($G$2)</f>
        <v>8250</v>
      </c>
      <c r="H7" s="120">
        <v>1</v>
      </c>
      <c r="I7" s="121">
        <f t="shared" si="1"/>
        <v>42500</v>
      </c>
      <c r="J7" s="121">
        <f t="shared" ref="J7:J70" si="6">SUM($J$2)</f>
        <v>9250</v>
      </c>
      <c r="K7" s="121">
        <f t="shared" ref="K7:K70" si="7">SUM($K$2)</f>
        <v>9250</v>
      </c>
      <c r="L7" s="121">
        <f t="shared" ref="L7:L70" si="8">SUM($L$2)</f>
        <v>8250</v>
      </c>
      <c r="M7" s="120">
        <v>1</v>
      </c>
      <c r="N7" s="121">
        <f>30250*$N$2</f>
        <v>60500</v>
      </c>
      <c r="O7" s="121">
        <f t="shared" ref="O7:O70" si="9">SUM($O$2)</f>
        <v>9250</v>
      </c>
      <c r="P7" s="121">
        <f t="shared" ref="P7:P70" si="10">SUM($P$2)</f>
        <v>9250</v>
      </c>
      <c r="Q7" s="121">
        <f t="shared" ref="Q7:Q70" si="11">SUM($Q$2)</f>
        <v>8250</v>
      </c>
      <c r="R7" s="122"/>
      <c r="S7" s="126">
        <f t="shared" si="2"/>
        <v>211750</v>
      </c>
    </row>
    <row r="8" spans="1:19" s="124" customFormat="1" ht="19.5" x14ac:dyDescent="0.45">
      <c r="A8" s="118">
        <v>3</v>
      </c>
      <c r="B8" s="125" t="s">
        <v>144</v>
      </c>
      <c r="C8" s="120">
        <v>1</v>
      </c>
      <c r="D8" s="121">
        <f t="shared" si="0"/>
        <v>28500</v>
      </c>
      <c r="E8" s="121">
        <f t="shared" si="3"/>
        <v>9250</v>
      </c>
      <c r="F8" s="121">
        <f t="shared" si="4"/>
        <v>9250</v>
      </c>
      <c r="G8" s="121">
        <f t="shared" si="5"/>
        <v>8250</v>
      </c>
      <c r="H8" s="120">
        <v>1</v>
      </c>
      <c r="I8" s="121">
        <f t="shared" si="1"/>
        <v>42500</v>
      </c>
      <c r="J8" s="121">
        <f t="shared" si="6"/>
        <v>9250</v>
      </c>
      <c r="K8" s="121">
        <f t="shared" si="7"/>
        <v>9250</v>
      </c>
      <c r="L8" s="121">
        <f t="shared" si="8"/>
        <v>8250</v>
      </c>
      <c r="M8" s="120">
        <v>1</v>
      </c>
      <c r="N8" s="121">
        <f>30250*$N$2</f>
        <v>60500</v>
      </c>
      <c r="O8" s="121">
        <f t="shared" si="9"/>
        <v>9250</v>
      </c>
      <c r="P8" s="121">
        <f t="shared" si="10"/>
        <v>9250</v>
      </c>
      <c r="Q8" s="121">
        <f t="shared" si="11"/>
        <v>8250</v>
      </c>
      <c r="R8" s="122"/>
      <c r="S8" s="126">
        <f t="shared" si="2"/>
        <v>211750</v>
      </c>
    </row>
    <row r="9" spans="1:19" s="124" customFormat="1" ht="19.5" x14ac:dyDescent="0.45">
      <c r="A9" s="120">
        <v>4</v>
      </c>
      <c r="B9" s="125" t="s">
        <v>145</v>
      </c>
      <c r="C9" s="120">
        <v>1</v>
      </c>
      <c r="D9" s="121">
        <f t="shared" si="0"/>
        <v>28500</v>
      </c>
      <c r="E9" s="121">
        <f t="shared" si="3"/>
        <v>9250</v>
      </c>
      <c r="F9" s="121">
        <f t="shared" si="4"/>
        <v>9250</v>
      </c>
      <c r="G9" s="121">
        <f t="shared" si="5"/>
        <v>8250</v>
      </c>
      <c r="H9" s="120">
        <v>1</v>
      </c>
      <c r="I9" s="121">
        <f t="shared" si="1"/>
        <v>42500</v>
      </c>
      <c r="J9" s="121">
        <f t="shared" si="6"/>
        <v>9250</v>
      </c>
      <c r="K9" s="121">
        <f t="shared" si="7"/>
        <v>9250</v>
      </c>
      <c r="L9" s="121">
        <f t="shared" si="8"/>
        <v>8250</v>
      </c>
      <c r="M9" s="120">
        <v>1</v>
      </c>
      <c r="N9" s="121">
        <f>30250*$N$2</f>
        <v>60500</v>
      </c>
      <c r="O9" s="121">
        <f t="shared" si="9"/>
        <v>9250</v>
      </c>
      <c r="P9" s="121">
        <f t="shared" si="10"/>
        <v>9250</v>
      </c>
      <c r="Q9" s="121">
        <f t="shared" si="11"/>
        <v>8250</v>
      </c>
      <c r="R9" s="122"/>
      <c r="S9" s="126">
        <f t="shared" si="2"/>
        <v>211750</v>
      </c>
    </row>
    <row r="10" spans="1:19" s="124" customFormat="1" ht="19.5" x14ac:dyDescent="0.45">
      <c r="A10" s="118">
        <v>5</v>
      </c>
      <c r="B10" s="125" t="s">
        <v>146</v>
      </c>
      <c r="C10" s="120">
        <v>1</v>
      </c>
      <c r="D10" s="121">
        <f t="shared" si="0"/>
        <v>28500</v>
      </c>
      <c r="E10" s="121">
        <f t="shared" si="3"/>
        <v>9250</v>
      </c>
      <c r="F10" s="121">
        <f t="shared" si="4"/>
        <v>9250</v>
      </c>
      <c r="G10" s="121">
        <f t="shared" si="5"/>
        <v>8250</v>
      </c>
      <c r="H10" s="120">
        <v>1</v>
      </c>
      <c r="I10" s="121">
        <f t="shared" si="1"/>
        <v>42500</v>
      </c>
      <c r="J10" s="121">
        <f t="shared" si="6"/>
        <v>9250</v>
      </c>
      <c r="K10" s="121">
        <f t="shared" si="7"/>
        <v>9250</v>
      </c>
      <c r="L10" s="121">
        <f t="shared" si="8"/>
        <v>8250</v>
      </c>
      <c r="M10" s="120">
        <v>1</v>
      </c>
      <c r="N10" s="121">
        <f>30250*$N$2</f>
        <v>60500</v>
      </c>
      <c r="O10" s="121">
        <f t="shared" si="9"/>
        <v>9250</v>
      </c>
      <c r="P10" s="121">
        <f t="shared" si="10"/>
        <v>9250</v>
      </c>
      <c r="Q10" s="121">
        <f t="shared" si="11"/>
        <v>8250</v>
      </c>
      <c r="R10" s="122"/>
      <c r="S10" s="126">
        <f t="shared" si="2"/>
        <v>211750</v>
      </c>
    </row>
    <row r="11" spans="1:19" s="124" customFormat="1" ht="19.5" x14ac:dyDescent="0.45">
      <c r="A11" s="120">
        <v>6</v>
      </c>
      <c r="B11" s="125" t="s">
        <v>147</v>
      </c>
      <c r="C11" s="120">
        <v>1</v>
      </c>
      <c r="D11" s="121">
        <f t="shared" si="0"/>
        <v>28500</v>
      </c>
      <c r="E11" s="121">
        <f t="shared" si="3"/>
        <v>9250</v>
      </c>
      <c r="F11" s="121">
        <f t="shared" si="4"/>
        <v>9250</v>
      </c>
      <c r="G11" s="121">
        <f t="shared" si="5"/>
        <v>8250</v>
      </c>
      <c r="H11" s="120">
        <v>1</v>
      </c>
      <c r="I11" s="121">
        <f t="shared" si="1"/>
        <v>42500</v>
      </c>
      <c r="J11" s="121">
        <f t="shared" si="6"/>
        <v>9250</v>
      </c>
      <c r="K11" s="121">
        <f t="shared" si="7"/>
        <v>9250</v>
      </c>
      <c r="L11" s="121">
        <f t="shared" si="8"/>
        <v>8250</v>
      </c>
      <c r="M11" s="120">
        <v>2</v>
      </c>
      <c r="N11" s="121">
        <f>22687.5*$N$2</f>
        <v>45375</v>
      </c>
      <c r="O11" s="121">
        <f t="shared" si="9"/>
        <v>9250</v>
      </c>
      <c r="P11" s="121">
        <f t="shared" si="10"/>
        <v>9250</v>
      </c>
      <c r="Q11" s="121">
        <f t="shared" si="11"/>
        <v>8250</v>
      </c>
      <c r="R11" s="122"/>
      <c r="S11" s="126">
        <f t="shared" si="2"/>
        <v>196625</v>
      </c>
    </row>
    <row r="12" spans="1:19" s="124" customFormat="1" ht="19.5" x14ac:dyDescent="0.45">
      <c r="A12" s="118">
        <v>7</v>
      </c>
      <c r="B12" s="125" t="s">
        <v>148</v>
      </c>
      <c r="C12" s="120">
        <v>1</v>
      </c>
      <c r="D12" s="121">
        <f t="shared" si="0"/>
        <v>28500</v>
      </c>
      <c r="E12" s="121">
        <f t="shared" si="3"/>
        <v>9250</v>
      </c>
      <c r="F12" s="121">
        <f t="shared" si="4"/>
        <v>9250</v>
      </c>
      <c r="G12" s="121">
        <f t="shared" si="5"/>
        <v>8250</v>
      </c>
      <c r="H12" s="120">
        <v>1</v>
      </c>
      <c r="I12" s="121">
        <f t="shared" si="1"/>
        <v>42500</v>
      </c>
      <c r="J12" s="121">
        <f t="shared" si="6"/>
        <v>9250</v>
      </c>
      <c r="K12" s="121">
        <f t="shared" si="7"/>
        <v>9250</v>
      </c>
      <c r="L12" s="121">
        <f t="shared" si="8"/>
        <v>8250</v>
      </c>
      <c r="M12" s="120">
        <v>1</v>
      </c>
      <c r="N12" s="121">
        <f>30250*$N$2</f>
        <v>60500</v>
      </c>
      <c r="O12" s="121">
        <f t="shared" si="9"/>
        <v>9250</v>
      </c>
      <c r="P12" s="121">
        <f t="shared" si="10"/>
        <v>9250</v>
      </c>
      <c r="Q12" s="121">
        <f t="shared" si="11"/>
        <v>8250</v>
      </c>
      <c r="R12" s="122"/>
      <c r="S12" s="126">
        <f t="shared" si="2"/>
        <v>211750</v>
      </c>
    </row>
    <row r="13" spans="1:19" s="124" customFormat="1" ht="19.5" x14ac:dyDescent="0.45">
      <c r="A13" s="120">
        <v>8</v>
      </c>
      <c r="B13" s="125" t="s">
        <v>149</v>
      </c>
      <c r="C13" s="120">
        <v>1</v>
      </c>
      <c r="D13" s="121">
        <f t="shared" si="0"/>
        <v>28500</v>
      </c>
      <c r="E13" s="121">
        <f t="shared" si="3"/>
        <v>9250</v>
      </c>
      <c r="F13" s="121">
        <f t="shared" si="4"/>
        <v>9250</v>
      </c>
      <c r="G13" s="121">
        <f t="shared" si="5"/>
        <v>8250</v>
      </c>
      <c r="H13" s="120">
        <v>1</v>
      </c>
      <c r="I13" s="121">
        <f t="shared" si="1"/>
        <v>42500</v>
      </c>
      <c r="J13" s="121">
        <f t="shared" si="6"/>
        <v>9250</v>
      </c>
      <c r="K13" s="121">
        <f t="shared" si="7"/>
        <v>9250</v>
      </c>
      <c r="L13" s="121">
        <f t="shared" si="8"/>
        <v>8250</v>
      </c>
      <c r="M13" s="120">
        <v>1</v>
      </c>
      <c r="N13" s="121">
        <f>30250*$N$2</f>
        <v>60500</v>
      </c>
      <c r="O13" s="121">
        <f t="shared" si="9"/>
        <v>9250</v>
      </c>
      <c r="P13" s="121">
        <f t="shared" si="10"/>
        <v>9250</v>
      </c>
      <c r="Q13" s="121">
        <f t="shared" si="11"/>
        <v>8250</v>
      </c>
      <c r="R13" s="122"/>
      <c r="S13" s="126">
        <f t="shared" si="2"/>
        <v>211750</v>
      </c>
    </row>
    <row r="14" spans="1:19" s="124" customFormat="1" ht="19.5" x14ac:dyDescent="0.45">
      <c r="A14" s="118">
        <v>9</v>
      </c>
      <c r="B14" s="125" t="s">
        <v>150</v>
      </c>
      <c r="C14" s="120">
        <v>1</v>
      </c>
      <c r="D14" s="121">
        <f t="shared" si="0"/>
        <v>28500</v>
      </c>
      <c r="E14" s="121">
        <f t="shared" si="3"/>
        <v>9250</v>
      </c>
      <c r="F14" s="121">
        <f t="shared" si="4"/>
        <v>9250</v>
      </c>
      <c r="G14" s="121">
        <f t="shared" si="5"/>
        <v>8250</v>
      </c>
      <c r="H14" s="120">
        <v>2</v>
      </c>
      <c r="I14" s="121">
        <f>15937.5*$I$2</f>
        <v>31875</v>
      </c>
      <c r="J14" s="121">
        <f t="shared" si="6"/>
        <v>9250</v>
      </c>
      <c r="K14" s="121">
        <f t="shared" si="7"/>
        <v>9250</v>
      </c>
      <c r="L14" s="121">
        <f t="shared" si="8"/>
        <v>8250</v>
      </c>
      <c r="M14" s="120">
        <v>2</v>
      </c>
      <c r="N14" s="121">
        <f>22687.5*$N$2</f>
        <v>45375</v>
      </c>
      <c r="O14" s="121">
        <f t="shared" si="9"/>
        <v>9250</v>
      </c>
      <c r="P14" s="121">
        <f t="shared" si="10"/>
        <v>9250</v>
      </c>
      <c r="Q14" s="121">
        <f t="shared" si="11"/>
        <v>8250</v>
      </c>
      <c r="R14" s="122"/>
      <c r="S14" s="126">
        <f t="shared" si="2"/>
        <v>186000</v>
      </c>
    </row>
    <row r="15" spans="1:19" s="124" customFormat="1" ht="19.5" x14ac:dyDescent="0.45">
      <c r="A15" s="120">
        <v>10</v>
      </c>
      <c r="B15" s="125" t="s">
        <v>151</v>
      </c>
      <c r="C15" s="120">
        <v>1</v>
      </c>
      <c r="D15" s="121">
        <f t="shared" si="0"/>
        <v>28500</v>
      </c>
      <c r="E15" s="121">
        <f t="shared" si="3"/>
        <v>9250</v>
      </c>
      <c r="F15" s="121">
        <f t="shared" si="4"/>
        <v>9250</v>
      </c>
      <c r="G15" s="121">
        <f t="shared" si="5"/>
        <v>8250</v>
      </c>
      <c r="H15" s="120">
        <v>1</v>
      </c>
      <c r="I15" s="121">
        <f t="shared" ref="I15:I21" si="12">21250*$I$2</f>
        <v>42500</v>
      </c>
      <c r="J15" s="121">
        <f t="shared" si="6"/>
        <v>9250</v>
      </c>
      <c r="K15" s="121">
        <f t="shared" si="7"/>
        <v>9250</v>
      </c>
      <c r="L15" s="121">
        <f t="shared" si="8"/>
        <v>8250</v>
      </c>
      <c r="M15" s="120">
        <v>1</v>
      </c>
      <c r="N15" s="121">
        <f t="shared" ref="N15:N21" si="13">30250*$N$2</f>
        <v>60500</v>
      </c>
      <c r="O15" s="121">
        <f t="shared" si="9"/>
        <v>9250</v>
      </c>
      <c r="P15" s="121">
        <f t="shared" si="10"/>
        <v>9250</v>
      </c>
      <c r="Q15" s="121">
        <f t="shared" si="11"/>
        <v>8250</v>
      </c>
      <c r="R15" s="122"/>
      <c r="S15" s="126">
        <f t="shared" si="2"/>
        <v>211750</v>
      </c>
    </row>
    <row r="16" spans="1:19" s="124" customFormat="1" ht="19.5" x14ac:dyDescent="0.45">
      <c r="A16" s="118">
        <v>11</v>
      </c>
      <c r="B16" s="125" t="s">
        <v>152</v>
      </c>
      <c r="C16" s="120">
        <v>1</v>
      </c>
      <c r="D16" s="121">
        <f t="shared" si="0"/>
        <v>28500</v>
      </c>
      <c r="E16" s="121">
        <f t="shared" si="3"/>
        <v>9250</v>
      </c>
      <c r="F16" s="121">
        <f t="shared" si="4"/>
        <v>9250</v>
      </c>
      <c r="G16" s="121">
        <f t="shared" si="5"/>
        <v>8250</v>
      </c>
      <c r="H16" s="120">
        <v>1</v>
      </c>
      <c r="I16" s="121">
        <f t="shared" si="12"/>
        <v>42500</v>
      </c>
      <c r="J16" s="121">
        <f t="shared" si="6"/>
        <v>9250</v>
      </c>
      <c r="K16" s="121">
        <f t="shared" si="7"/>
        <v>9250</v>
      </c>
      <c r="L16" s="121">
        <f t="shared" si="8"/>
        <v>8250</v>
      </c>
      <c r="M16" s="120">
        <v>1</v>
      </c>
      <c r="N16" s="121">
        <f t="shared" si="13"/>
        <v>60500</v>
      </c>
      <c r="O16" s="121">
        <f t="shared" si="9"/>
        <v>9250</v>
      </c>
      <c r="P16" s="121">
        <f t="shared" si="10"/>
        <v>9250</v>
      </c>
      <c r="Q16" s="121">
        <f t="shared" si="11"/>
        <v>8250</v>
      </c>
      <c r="R16" s="122"/>
      <c r="S16" s="126">
        <f t="shared" si="2"/>
        <v>211750</v>
      </c>
    </row>
    <row r="17" spans="1:19" s="124" customFormat="1" ht="19.5" x14ac:dyDescent="0.45">
      <c r="A17" s="120">
        <v>12</v>
      </c>
      <c r="B17" s="125" t="s">
        <v>153</v>
      </c>
      <c r="C17" s="120">
        <v>1</v>
      </c>
      <c r="D17" s="121">
        <f t="shared" si="0"/>
        <v>28500</v>
      </c>
      <c r="E17" s="121">
        <f t="shared" si="3"/>
        <v>9250</v>
      </c>
      <c r="F17" s="121">
        <f t="shared" si="4"/>
        <v>9250</v>
      </c>
      <c r="G17" s="121">
        <f t="shared" si="5"/>
        <v>8250</v>
      </c>
      <c r="H17" s="120">
        <v>1</v>
      </c>
      <c r="I17" s="121">
        <f t="shared" si="12"/>
        <v>42500</v>
      </c>
      <c r="J17" s="121">
        <f t="shared" si="6"/>
        <v>9250</v>
      </c>
      <c r="K17" s="121">
        <f t="shared" si="7"/>
        <v>9250</v>
      </c>
      <c r="L17" s="121">
        <f t="shared" si="8"/>
        <v>8250</v>
      </c>
      <c r="M17" s="120">
        <v>1</v>
      </c>
      <c r="N17" s="121">
        <f t="shared" si="13"/>
        <v>60500</v>
      </c>
      <c r="O17" s="121">
        <f t="shared" si="9"/>
        <v>9250</v>
      </c>
      <c r="P17" s="121">
        <f t="shared" si="10"/>
        <v>9250</v>
      </c>
      <c r="Q17" s="121">
        <f t="shared" si="11"/>
        <v>8250</v>
      </c>
      <c r="R17" s="122"/>
      <c r="S17" s="126">
        <f t="shared" si="2"/>
        <v>211750</v>
      </c>
    </row>
    <row r="18" spans="1:19" s="124" customFormat="1" ht="19.5" x14ac:dyDescent="0.45">
      <c r="A18" s="118">
        <v>13</v>
      </c>
      <c r="B18" s="125" t="s">
        <v>154</v>
      </c>
      <c r="C18" s="120">
        <v>1</v>
      </c>
      <c r="D18" s="121">
        <f t="shared" si="0"/>
        <v>28500</v>
      </c>
      <c r="E18" s="121">
        <f t="shared" si="3"/>
        <v>9250</v>
      </c>
      <c r="F18" s="121">
        <f t="shared" si="4"/>
        <v>9250</v>
      </c>
      <c r="G18" s="121">
        <f t="shared" si="5"/>
        <v>8250</v>
      </c>
      <c r="H18" s="120">
        <v>1</v>
      </c>
      <c r="I18" s="121">
        <f t="shared" si="12"/>
        <v>42500</v>
      </c>
      <c r="J18" s="121">
        <f t="shared" si="6"/>
        <v>9250</v>
      </c>
      <c r="K18" s="121">
        <f t="shared" si="7"/>
        <v>9250</v>
      </c>
      <c r="L18" s="121">
        <f t="shared" si="8"/>
        <v>8250</v>
      </c>
      <c r="M18" s="120">
        <v>1</v>
      </c>
      <c r="N18" s="121">
        <f t="shared" si="13"/>
        <v>60500</v>
      </c>
      <c r="O18" s="121">
        <f t="shared" si="9"/>
        <v>9250</v>
      </c>
      <c r="P18" s="121">
        <f t="shared" si="10"/>
        <v>9250</v>
      </c>
      <c r="Q18" s="121">
        <f t="shared" si="11"/>
        <v>8250</v>
      </c>
      <c r="R18" s="122"/>
      <c r="S18" s="126">
        <f t="shared" si="2"/>
        <v>211750</v>
      </c>
    </row>
    <row r="19" spans="1:19" s="124" customFormat="1" ht="19.5" x14ac:dyDescent="0.45">
      <c r="A19" s="120">
        <v>14</v>
      </c>
      <c r="B19" s="125" t="s">
        <v>155</v>
      </c>
      <c r="C19" s="120">
        <v>1</v>
      </c>
      <c r="D19" s="121">
        <f t="shared" si="0"/>
        <v>28500</v>
      </c>
      <c r="E19" s="121">
        <f t="shared" si="3"/>
        <v>9250</v>
      </c>
      <c r="F19" s="121">
        <f t="shared" si="4"/>
        <v>9250</v>
      </c>
      <c r="G19" s="121">
        <f t="shared" si="5"/>
        <v>8250</v>
      </c>
      <c r="H19" s="120">
        <v>1</v>
      </c>
      <c r="I19" s="121">
        <f t="shared" si="12"/>
        <v>42500</v>
      </c>
      <c r="J19" s="121">
        <f t="shared" si="6"/>
        <v>9250</v>
      </c>
      <c r="K19" s="121">
        <f t="shared" si="7"/>
        <v>9250</v>
      </c>
      <c r="L19" s="121">
        <f t="shared" si="8"/>
        <v>8250</v>
      </c>
      <c r="M19" s="120">
        <v>1</v>
      </c>
      <c r="N19" s="121">
        <f t="shared" si="13"/>
        <v>60500</v>
      </c>
      <c r="O19" s="121">
        <f t="shared" si="9"/>
        <v>9250</v>
      </c>
      <c r="P19" s="121">
        <f t="shared" si="10"/>
        <v>9250</v>
      </c>
      <c r="Q19" s="121">
        <f t="shared" si="11"/>
        <v>8250</v>
      </c>
      <c r="R19" s="122"/>
      <c r="S19" s="126">
        <f t="shared" si="2"/>
        <v>211750</v>
      </c>
    </row>
    <row r="20" spans="1:19" s="124" customFormat="1" ht="19.5" x14ac:dyDescent="0.45">
      <c r="A20" s="118">
        <v>15</v>
      </c>
      <c r="B20" s="125" t="s">
        <v>156</v>
      </c>
      <c r="C20" s="120">
        <v>1</v>
      </c>
      <c r="D20" s="121">
        <f t="shared" si="0"/>
        <v>28500</v>
      </c>
      <c r="E20" s="121">
        <f t="shared" si="3"/>
        <v>9250</v>
      </c>
      <c r="F20" s="121">
        <f t="shared" si="4"/>
        <v>9250</v>
      </c>
      <c r="G20" s="121">
        <f t="shared" si="5"/>
        <v>8250</v>
      </c>
      <c r="H20" s="120">
        <v>1</v>
      </c>
      <c r="I20" s="121">
        <f t="shared" si="12"/>
        <v>42500</v>
      </c>
      <c r="J20" s="121">
        <f t="shared" si="6"/>
        <v>9250</v>
      </c>
      <c r="K20" s="121">
        <f t="shared" si="7"/>
        <v>9250</v>
      </c>
      <c r="L20" s="121">
        <f t="shared" si="8"/>
        <v>8250</v>
      </c>
      <c r="M20" s="120">
        <v>1</v>
      </c>
      <c r="N20" s="121">
        <f t="shared" si="13"/>
        <v>60500</v>
      </c>
      <c r="O20" s="121">
        <f t="shared" si="9"/>
        <v>9250</v>
      </c>
      <c r="P20" s="121">
        <f t="shared" si="10"/>
        <v>9250</v>
      </c>
      <c r="Q20" s="121">
        <f t="shared" si="11"/>
        <v>8250</v>
      </c>
      <c r="R20" s="122"/>
      <c r="S20" s="126">
        <f t="shared" si="2"/>
        <v>211750</v>
      </c>
    </row>
    <row r="21" spans="1:19" s="124" customFormat="1" ht="19.5" x14ac:dyDescent="0.45">
      <c r="A21" s="120">
        <v>16</v>
      </c>
      <c r="B21" s="125" t="s">
        <v>157</v>
      </c>
      <c r="C21" s="120">
        <v>1</v>
      </c>
      <c r="D21" s="121">
        <f t="shared" si="0"/>
        <v>28500</v>
      </c>
      <c r="E21" s="121">
        <f t="shared" si="3"/>
        <v>9250</v>
      </c>
      <c r="F21" s="121">
        <f t="shared" si="4"/>
        <v>9250</v>
      </c>
      <c r="G21" s="121">
        <f t="shared" si="5"/>
        <v>8250</v>
      </c>
      <c r="H21" s="120">
        <v>1</v>
      </c>
      <c r="I21" s="121">
        <f t="shared" si="12"/>
        <v>42500</v>
      </c>
      <c r="J21" s="121">
        <f t="shared" si="6"/>
        <v>9250</v>
      </c>
      <c r="K21" s="121">
        <f t="shared" si="7"/>
        <v>9250</v>
      </c>
      <c r="L21" s="121">
        <f t="shared" si="8"/>
        <v>8250</v>
      </c>
      <c r="M21" s="120">
        <v>1</v>
      </c>
      <c r="N21" s="121">
        <f t="shared" si="13"/>
        <v>60500</v>
      </c>
      <c r="O21" s="121">
        <f t="shared" si="9"/>
        <v>9250</v>
      </c>
      <c r="P21" s="121">
        <f t="shared" si="10"/>
        <v>9250</v>
      </c>
      <c r="Q21" s="121">
        <f t="shared" si="11"/>
        <v>8250</v>
      </c>
      <c r="R21" s="122"/>
      <c r="S21" s="126">
        <f t="shared" si="2"/>
        <v>211750</v>
      </c>
    </row>
    <row r="22" spans="1:19" s="124" customFormat="1" ht="19.5" x14ac:dyDescent="0.45">
      <c r="A22" s="118">
        <v>17</v>
      </c>
      <c r="B22" s="125" t="s">
        <v>158</v>
      </c>
      <c r="C22" s="120">
        <v>1</v>
      </c>
      <c r="D22" s="121">
        <f t="shared" si="0"/>
        <v>28500</v>
      </c>
      <c r="E22" s="121">
        <f t="shared" si="3"/>
        <v>9250</v>
      </c>
      <c r="F22" s="121">
        <f t="shared" si="4"/>
        <v>9250</v>
      </c>
      <c r="G22" s="121">
        <f t="shared" si="5"/>
        <v>8250</v>
      </c>
      <c r="H22" s="120">
        <v>2</v>
      </c>
      <c r="I22" s="121">
        <f>15937.5*$I$2</f>
        <v>31875</v>
      </c>
      <c r="J22" s="121">
        <f t="shared" si="6"/>
        <v>9250</v>
      </c>
      <c r="K22" s="121">
        <f t="shared" si="7"/>
        <v>9250</v>
      </c>
      <c r="L22" s="121">
        <f t="shared" si="8"/>
        <v>8250</v>
      </c>
      <c r="M22" s="120">
        <v>2</v>
      </c>
      <c r="N22" s="121">
        <f>22687.5*$N$2</f>
        <v>45375</v>
      </c>
      <c r="O22" s="121">
        <f t="shared" si="9"/>
        <v>9250</v>
      </c>
      <c r="P22" s="121">
        <f t="shared" si="10"/>
        <v>9250</v>
      </c>
      <c r="Q22" s="121">
        <f t="shared" si="11"/>
        <v>8250</v>
      </c>
      <c r="R22" s="122"/>
      <c r="S22" s="126">
        <f t="shared" si="2"/>
        <v>186000</v>
      </c>
    </row>
    <row r="23" spans="1:19" s="124" customFormat="1" ht="19.5" x14ac:dyDescent="0.45">
      <c r="A23" s="120">
        <v>18</v>
      </c>
      <c r="B23" s="125" t="s">
        <v>159</v>
      </c>
      <c r="C23" s="120">
        <v>1</v>
      </c>
      <c r="D23" s="121">
        <f t="shared" si="0"/>
        <v>28500</v>
      </c>
      <c r="E23" s="121">
        <f t="shared" si="3"/>
        <v>9250</v>
      </c>
      <c r="F23" s="121">
        <f t="shared" si="4"/>
        <v>9250</v>
      </c>
      <c r="G23" s="121">
        <f t="shared" si="5"/>
        <v>8250</v>
      </c>
      <c r="H23" s="120">
        <v>1</v>
      </c>
      <c r="I23" s="121">
        <f>21250*$I$2</f>
        <v>42500</v>
      </c>
      <c r="J23" s="121">
        <f t="shared" si="6"/>
        <v>9250</v>
      </c>
      <c r="K23" s="121">
        <f t="shared" si="7"/>
        <v>9250</v>
      </c>
      <c r="L23" s="121">
        <f t="shared" si="8"/>
        <v>8250</v>
      </c>
      <c r="M23" s="120">
        <v>1</v>
      </c>
      <c r="N23" s="121">
        <f t="shared" ref="N23:N37" si="14">30250*$N$2</f>
        <v>60500</v>
      </c>
      <c r="O23" s="121">
        <f t="shared" si="9"/>
        <v>9250</v>
      </c>
      <c r="P23" s="121">
        <f t="shared" si="10"/>
        <v>9250</v>
      </c>
      <c r="Q23" s="121">
        <f t="shared" si="11"/>
        <v>8250</v>
      </c>
      <c r="R23" s="122"/>
      <c r="S23" s="126">
        <f t="shared" si="2"/>
        <v>211750</v>
      </c>
    </row>
    <row r="24" spans="1:19" s="124" customFormat="1" ht="19.5" x14ac:dyDescent="0.45">
      <c r="A24" s="118">
        <v>19</v>
      </c>
      <c r="B24" s="125" t="s">
        <v>160</v>
      </c>
      <c r="C24" s="120">
        <v>1</v>
      </c>
      <c r="D24" s="121">
        <f t="shared" si="0"/>
        <v>28500</v>
      </c>
      <c r="E24" s="121">
        <f t="shared" si="3"/>
        <v>9250</v>
      </c>
      <c r="F24" s="121">
        <f t="shared" si="4"/>
        <v>9250</v>
      </c>
      <c r="G24" s="121">
        <f t="shared" si="5"/>
        <v>8250</v>
      </c>
      <c r="H24" s="120">
        <v>2</v>
      </c>
      <c r="I24" s="121">
        <f>15937.5*$I$2</f>
        <v>31875</v>
      </c>
      <c r="J24" s="121">
        <f t="shared" si="6"/>
        <v>9250</v>
      </c>
      <c r="K24" s="121">
        <f t="shared" si="7"/>
        <v>9250</v>
      </c>
      <c r="L24" s="121">
        <f t="shared" si="8"/>
        <v>8250</v>
      </c>
      <c r="M24" s="120">
        <v>1</v>
      </c>
      <c r="N24" s="121">
        <f t="shared" si="14"/>
        <v>60500</v>
      </c>
      <c r="O24" s="121">
        <f t="shared" si="9"/>
        <v>9250</v>
      </c>
      <c r="P24" s="121">
        <f t="shared" si="10"/>
        <v>9250</v>
      </c>
      <c r="Q24" s="121">
        <f t="shared" si="11"/>
        <v>8250</v>
      </c>
      <c r="R24" s="122"/>
      <c r="S24" s="126">
        <f t="shared" si="2"/>
        <v>201125</v>
      </c>
    </row>
    <row r="25" spans="1:19" s="124" customFormat="1" ht="19.5" x14ac:dyDescent="0.45">
      <c r="A25" s="120">
        <v>20</v>
      </c>
      <c r="B25" s="125" t="s">
        <v>161</v>
      </c>
      <c r="C25" s="120">
        <v>1</v>
      </c>
      <c r="D25" s="121">
        <f t="shared" si="0"/>
        <v>28500</v>
      </c>
      <c r="E25" s="121">
        <f t="shared" si="3"/>
        <v>9250</v>
      </c>
      <c r="F25" s="121">
        <f t="shared" si="4"/>
        <v>9250</v>
      </c>
      <c r="G25" s="121">
        <f t="shared" si="5"/>
        <v>8250</v>
      </c>
      <c r="H25" s="120">
        <v>1</v>
      </c>
      <c r="I25" s="121">
        <f t="shared" ref="I25:I38" si="15">21250*$I$2</f>
        <v>42500</v>
      </c>
      <c r="J25" s="121">
        <f t="shared" si="6"/>
        <v>9250</v>
      </c>
      <c r="K25" s="121">
        <f t="shared" si="7"/>
        <v>9250</v>
      </c>
      <c r="L25" s="121">
        <f t="shared" si="8"/>
        <v>8250</v>
      </c>
      <c r="M25" s="120">
        <v>1</v>
      </c>
      <c r="N25" s="121">
        <f t="shared" si="14"/>
        <v>60500</v>
      </c>
      <c r="O25" s="121">
        <f t="shared" si="9"/>
        <v>9250</v>
      </c>
      <c r="P25" s="121">
        <f t="shared" si="10"/>
        <v>9250</v>
      </c>
      <c r="Q25" s="121">
        <f t="shared" si="11"/>
        <v>8250</v>
      </c>
      <c r="R25" s="122"/>
      <c r="S25" s="126">
        <f t="shared" si="2"/>
        <v>211750</v>
      </c>
    </row>
    <row r="26" spans="1:19" s="124" customFormat="1" ht="19.5" x14ac:dyDescent="0.45">
      <c r="A26" s="118">
        <v>21</v>
      </c>
      <c r="B26" s="125" t="s">
        <v>162</v>
      </c>
      <c r="C26" s="120">
        <v>1</v>
      </c>
      <c r="D26" s="121">
        <f t="shared" si="0"/>
        <v>28500</v>
      </c>
      <c r="E26" s="121">
        <f t="shared" si="3"/>
        <v>9250</v>
      </c>
      <c r="F26" s="121">
        <f t="shared" si="4"/>
        <v>9250</v>
      </c>
      <c r="G26" s="121">
        <f t="shared" si="5"/>
        <v>8250</v>
      </c>
      <c r="H26" s="120">
        <v>1</v>
      </c>
      <c r="I26" s="121">
        <f t="shared" si="15"/>
        <v>42500</v>
      </c>
      <c r="J26" s="121">
        <f t="shared" si="6"/>
        <v>9250</v>
      </c>
      <c r="K26" s="121">
        <f t="shared" si="7"/>
        <v>9250</v>
      </c>
      <c r="L26" s="121">
        <f t="shared" si="8"/>
        <v>8250</v>
      </c>
      <c r="M26" s="120">
        <v>1</v>
      </c>
      <c r="N26" s="121">
        <f t="shared" si="14"/>
        <v>60500</v>
      </c>
      <c r="O26" s="121">
        <f t="shared" si="9"/>
        <v>9250</v>
      </c>
      <c r="P26" s="121">
        <f t="shared" si="10"/>
        <v>9250</v>
      </c>
      <c r="Q26" s="121">
        <f t="shared" si="11"/>
        <v>8250</v>
      </c>
      <c r="R26" s="122"/>
      <c r="S26" s="126">
        <f t="shared" si="2"/>
        <v>211750</v>
      </c>
    </row>
    <row r="27" spans="1:19" s="124" customFormat="1" ht="19.5" x14ac:dyDescent="0.45">
      <c r="A27" s="120">
        <v>22</v>
      </c>
      <c r="B27" s="125" t="s">
        <v>163</v>
      </c>
      <c r="C27" s="120">
        <v>1</v>
      </c>
      <c r="D27" s="121">
        <f t="shared" si="0"/>
        <v>28500</v>
      </c>
      <c r="E27" s="121">
        <f t="shared" si="3"/>
        <v>9250</v>
      </c>
      <c r="F27" s="121">
        <f t="shared" si="4"/>
        <v>9250</v>
      </c>
      <c r="G27" s="121">
        <f t="shared" si="5"/>
        <v>8250</v>
      </c>
      <c r="H27" s="120">
        <v>1</v>
      </c>
      <c r="I27" s="121">
        <f t="shared" si="15"/>
        <v>42500</v>
      </c>
      <c r="J27" s="121">
        <f t="shared" si="6"/>
        <v>9250</v>
      </c>
      <c r="K27" s="121">
        <f t="shared" si="7"/>
        <v>9250</v>
      </c>
      <c r="L27" s="121">
        <f t="shared" si="8"/>
        <v>8250</v>
      </c>
      <c r="M27" s="120">
        <v>1</v>
      </c>
      <c r="N27" s="121">
        <f t="shared" si="14"/>
        <v>60500</v>
      </c>
      <c r="O27" s="121">
        <f t="shared" si="9"/>
        <v>9250</v>
      </c>
      <c r="P27" s="121">
        <f t="shared" si="10"/>
        <v>9250</v>
      </c>
      <c r="Q27" s="121">
        <f t="shared" si="11"/>
        <v>8250</v>
      </c>
      <c r="R27" s="122"/>
      <c r="S27" s="126">
        <f t="shared" si="2"/>
        <v>211750</v>
      </c>
    </row>
    <row r="28" spans="1:19" s="124" customFormat="1" ht="19.5" x14ac:dyDescent="0.45">
      <c r="A28" s="118">
        <v>23</v>
      </c>
      <c r="B28" s="125" t="s">
        <v>164</v>
      </c>
      <c r="C28" s="120">
        <v>1</v>
      </c>
      <c r="D28" s="121">
        <f t="shared" si="0"/>
        <v>28500</v>
      </c>
      <c r="E28" s="121">
        <f t="shared" si="3"/>
        <v>9250</v>
      </c>
      <c r="F28" s="121">
        <f t="shared" si="4"/>
        <v>9250</v>
      </c>
      <c r="G28" s="121">
        <f t="shared" si="5"/>
        <v>8250</v>
      </c>
      <c r="H28" s="120">
        <v>1</v>
      </c>
      <c r="I28" s="121">
        <f t="shared" si="15"/>
        <v>42500</v>
      </c>
      <c r="J28" s="121">
        <f t="shared" si="6"/>
        <v>9250</v>
      </c>
      <c r="K28" s="121">
        <f t="shared" si="7"/>
        <v>9250</v>
      </c>
      <c r="L28" s="121">
        <f t="shared" si="8"/>
        <v>8250</v>
      </c>
      <c r="M28" s="120">
        <v>1</v>
      </c>
      <c r="N28" s="121">
        <f t="shared" si="14"/>
        <v>60500</v>
      </c>
      <c r="O28" s="121">
        <f t="shared" si="9"/>
        <v>9250</v>
      </c>
      <c r="P28" s="121">
        <f t="shared" si="10"/>
        <v>9250</v>
      </c>
      <c r="Q28" s="121">
        <f t="shared" si="11"/>
        <v>8250</v>
      </c>
      <c r="R28" s="122"/>
      <c r="S28" s="126">
        <f t="shared" si="2"/>
        <v>211750</v>
      </c>
    </row>
    <row r="29" spans="1:19" s="124" customFormat="1" ht="19.5" x14ac:dyDescent="0.45">
      <c r="A29" s="120">
        <v>24</v>
      </c>
      <c r="B29" s="125" t="s">
        <v>165</v>
      </c>
      <c r="C29" s="120">
        <v>2</v>
      </c>
      <c r="D29" s="121">
        <f>10687.5*$D$2</f>
        <v>21375</v>
      </c>
      <c r="E29" s="121">
        <f t="shared" si="3"/>
        <v>9250</v>
      </c>
      <c r="F29" s="121">
        <f t="shared" si="4"/>
        <v>9250</v>
      </c>
      <c r="G29" s="121">
        <f t="shared" si="5"/>
        <v>8250</v>
      </c>
      <c r="H29" s="120">
        <v>1</v>
      </c>
      <c r="I29" s="121">
        <f t="shared" si="15"/>
        <v>42500</v>
      </c>
      <c r="J29" s="121">
        <f t="shared" si="6"/>
        <v>9250</v>
      </c>
      <c r="K29" s="121">
        <f t="shared" si="7"/>
        <v>9250</v>
      </c>
      <c r="L29" s="121">
        <f t="shared" si="8"/>
        <v>8250</v>
      </c>
      <c r="M29" s="120">
        <v>1</v>
      </c>
      <c r="N29" s="121">
        <f t="shared" si="14"/>
        <v>60500</v>
      </c>
      <c r="O29" s="121">
        <f t="shared" si="9"/>
        <v>9250</v>
      </c>
      <c r="P29" s="121">
        <f t="shared" si="10"/>
        <v>9250</v>
      </c>
      <c r="Q29" s="121">
        <f t="shared" si="11"/>
        <v>8250</v>
      </c>
      <c r="R29" s="122"/>
      <c r="S29" s="126">
        <f t="shared" si="2"/>
        <v>204625</v>
      </c>
    </row>
    <row r="30" spans="1:19" s="124" customFormat="1" ht="19.5" x14ac:dyDescent="0.45">
      <c r="A30" s="118">
        <v>25</v>
      </c>
      <c r="B30" s="125" t="s">
        <v>166</v>
      </c>
      <c r="C30" s="120">
        <v>1</v>
      </c>
      <c r="D30" s="121">
        <f t="shared" ref="D30:D38" si="16">14250*$D$2</f>
        <v>28500</v>
      </c>
      <c r="E30" s="121">
        <f t="shared" si="3"/>
        <v>9250</v>
      </c>
      <c r="F30" s="121">
        <f t="shared" si="4"/>
        <v>9250</v>
      </c>
      <c r="G30" s="121">
        <f t="shared" si="5"/>
        <v>8250</v>
      </c>
      <c r="H30" s="120">
        <v>1</v>
      </c>
      <c r="I30" s="121">
        <f t="shared" si="15"/>
        <v>42500</v>
      </c>
      <c r="J30" s="121">
        <f t="shared" si="6"/>
        <v>9250</v>
      </c>
      <c r="K30" s="121">
        <f t="shared" si="7"/>
        <v>9250</v>
      </c>
      <c r="L30" s="121">
        <f t="shared" si="8"/>
        <v>8250</v>
      </c>
      <c r="M30" s="120">
        <v>1</v>
      </c>
      <c r="N30" s="121">
        <f t="shared" si="14"/>
        <v>60500</v>
      </c>
      <c r="O30" s="121">
        <f t="shared" si="9"/>
        <v>9250</v>
      </c>
      <c r="P30" s="121">
        <f t="shared" si="10"/>
        <v>9250</v>
      </c>
      <c r="Q30" s="121">
        <f t="shared" si="11"/>
        <v>8250</v>
      </c>
      <c r="R30" s="122"/>
      <c r="S30" s="126">
        <f t="shared" si="2"/>
        <v>211750</v>
      </c>
    </row>
    <row r="31" spans="1:19" s="124" customFormat="1" ht="19.5" x14ac:dyDescent="0.45">
      <c r="A31" s="120">
        <v>26</v>
      </c>
      <c r="B31" s="125" t="s">
        <v>167</v>
      </c>
      <c r="C31" s="120">
        <v>1</v>
      </c>
      <c r="D31" s="121">
        <f t="shared" si="16"/>
        <v>28500</v>
      </c>
      <c r="E31" s="121">
        <f t="shared" si="3"/>
        <v>9250</v>
      </c>
      <c r="F31" s="121">
        <f t="shared" si="4"/>
        <v>9250</v>
      </c>
      <c r="G31" s="121">
        <f t="shared" si="5"/>
        <v>8250</v>
      </c>
      <c r="H31" s="120">
        <v>1</v>
      </c>
      <c r="I31" s="121">
        <f t="shared" si="15"/>
        <v>42500</v>
      </c>
      <c r="J31" s="121">
        <f t="shared" si="6"/>
        <v>9250</v>
      </c>
      <c r="K31" s="121">
        <f t="shared" si="7"/>
        <v>9250</v>
      </c>
      <c r="L31" s="121">
        <f t="shared" si="8"/>
        <v>8250</v>
      </c>
      <c r="M31" s="120">
        <v>1</v>
      </c>
      <c r="N31" s="121">
        <f t="shared" si="14"/>
        <v>60500</v>
      </c>
      <c r="O31" s="121">
        <f t="shared" si="9"/>
        <v>9250</v>
      </c>
      <c r="P31" s="121">
        <f t="shared" si="10"/>
        <v>9250</v>
      </c>
      <c r="Q31" s="121">
        <f t="shared" si="11"/>
        <v>8250</v>
      </c>
      <c r="R31" s="122"/>
      <c r="S31" s="126">
        <f t="shared" si="2"/>
        <v>211750</v>
      </c>
    </row>
    <row r="32" spans="1:19" s="124" customFormat="1" ht="19.5" x14ac:dyDescent="0.45">
      <c r="A32" s="118">
        <v>27</v>
      </c>
      <c r="B32" s="125" t="s">
        <v>168</v>
      </c>
      <c r="C32" s="120">
        <v>1</v>
      </c>
      <c r="D32" s="121">
        <f t="shared" si="16"/>
        <v>28500</v>
      </c>
      <c r="E32" s="121">
        <f t="shared" si="3"/>
        <v>9250</v>
      </c>
      <c r="F32" s="121">
        <f t="shared" si="4"/>
        <v>9250</v>
      </c>
      <c r="G32" s="121">
        <f t="shared" si="5"/>
        <v>8250</v>
      </c>
      <c r="H32" s="120">
        <v>1</v>
      </c>
      <c r="I32" s="121">
        <f t="shared" si="15"/>
        <v>42500</v>
      </c>
      <c r="J32" s="121">
        <f t="shared" si="6"/>
        <v>9250</v>
      </c>
      <c r="K32" s="121">
        <f t="shared" si="7"/>
        <v>9250</v>
      </c>
      <c r="L32" s="121">
        <f t="shared" si="8"/>
        <v>8250</v>
      </c>
      <c r="M32" s="120">
        <v>1</v>
      </c>
      <c r="N32" s="121">
        <f t="shared" si="14"/>
        <v>60500</v>
      </c>
      <c r="O32" s="121">
        <f t="shared" si="9"/>
        <v>9250</v>
      </c>
      <c r="P32" s="121">
        <f t="shared" si="10"/>
        <v>9250</v>
      </c>
      <c r="Q32" s="121">
        <f t="shared" si="11"/>
        <v>8250</v>
      </c>
      <c r="R32" s="122"/>
      <c r="S32" s="126">
        <f t="shared" si="2"/>
        <v>211750</v>
      </c>
    </row>
    <row r="33" spans="1:19" s="124" customFormat="1" ht="19.5" x14ac:dyDescent="0.45">
      <c r="A33" s="120">
        <v>28</v>
      </c>
      <c r="B33" s="125" t="s">
        <v>169</v>
      </c>
      <c r="C33" s="120">
        <v>1</v>
      </c>
      <c r="D33" s="121">
        <f t="shared" si="16"/>
        <v>28500</v>
      </c>
      <c r="E33" s="121">
        <f t="shared" si="3"/>
        <v>9250</v>
      </c>
      <c r="F33" s="121">
        <f t="shared" si="4"/>
        <v>9250</v>
      </c>
      <c r="G33" s="121">
        <f t="shared" si="5"/>
        <v>8250</v>
      </c>
      <c r="H33" s="120">
        <v>1</v>
      </c>
      <c r="I33" s="121">
        <f t="shared" si="15"/>
        <v>42500</v>
      </c>
      <c r="J33" s="121">
        <f t="shared" si="6"/>
        <v>9250</v>
      </c>
      <c r="K33" s="121">
        <f t="shared" si="7"/>
        <v>9250</v>
      </c>
      <c r="L33" s="121">
        <f t="shared" si="8"/>
        <v>8250</v>
      </c>
      <c r="M33" s="120">
        <v>1</v>
      </c>
      <c r="N33" s="121">
        <f t="shared" si="14"/>
        <v>60500</v>
      </c>
      <c r="O33" s="121">
        <f t="shared" si="9"/>
        <v>9250</v>
      </c>
      <c r="P33" s="121">
        <f t="shared" si="10"/>
        <v>9250</v>
      </c>
      <c r="Q33" s="121">
        <f t="shared" si="11"/>
        <v>8250</v>
      </c>
      <c r="R33" s="122"/>
      <c r="S33" s="126">
        <f t="shared" si="2"/>
        <v>211750</v>
      </c>
    </row>
    <row r="34" spans="1:19" s="124" customFormat="1" ht="19.5" x14ac:dyDescent="0.45">
      <c r="A34" s="118">
        <v>29</v>
      </c>
      <c r="B34" s="125" t="s">
        <v>170</v>
      </c>
      <c r="C34" s="120">
        <v>1</v>
      </c>
      <c r="D34" s="121">
        <f t="shared" si="16"/>
        <v>28500</v>
      </c>
      <c r="E34" s="121">
        <f t="shared" si="3"/>
        <v>9250</v>
      </c>
      <c r="F34" s="121">
        <f t="shared" si="4"/>
        <v>9250</v>
      </c>
      <c r="G34" s="121">
        <f t="shared" si="5"/>
        <v>8250</v>
      </c>
      <c r="H34" s="120">
        <v>1</v>
      </c>
      <c r="I34" s="121">
        <f t="shared" si="15"/>
        <v>42500</v>
      </c>
      <c r="J34" s="121">
        <f t="shared" si="6"/>
        <v>9250</v>
      </c>
      <c r="K34" s="121">
        <f t="shared" si="7"/>
        <v>9250</v>
      </c>
      <c r="L34" s="121">
        <f t="shared" si="8"/>
        <v>8250</v>
      </c>
      <c r="M34" s="120">
        <v>1</v>
      </c>
      <c r="N34" s="121">
        <f t="shared" si="14"/>
        <v>60500</v>
      </c>
      <c r="O34" s="121">
        <f t="shared" si="9"/>
        <v>9250</v>
      </c>
      <c r="P34" s="121">
        <f t="shared" si="10"/>
        <v>9250</v>
      </c>
      <c r="Q34" s="121">
        <f t="shared" si="11"/>
        <v>8250</v>
      </c>
      <c r="R34" s="122"/>
      <c r="S34" s="126">
        <f t="shared" si="2"/>
        <v>211750</v>
      </c>
    </row>
    <row r="35" spans="1:19" s="124" customFormat="1" ht="19.5" x14ac:dyDescent="0.45">
      <c r="A35" s="120">
        <v>30</v>
      </c>
      <c r="B35" s="125" t="s">
        <v>171</v>
      </c>
      <c r="C35" s="120">
        <v>1</v>
      </c>
      <c r="D35" s="121">
        <f t="shared" si="16"/>
        <v>28500</v>
      </c>
      <c r="E35" s="121">
        <f t="shared" si="3"/>
        <v>9250</v>
      </c>
      <c r="F35" s="121">
        <f t="shared" si="4"/>
        <v>9250</v>
      </c>
      <c r="G35" s="121">
        <f t="shared" si="5"/>
        <v>8250</v>
      </c>
      <c r="H35" s="120">
        <v>1</v>
      </c>
      <c r="I35" s="121">
        <f t="shared" si="15"/>
        <v>42500</v>
      </c>
      <c r="J35" s="121">
        <f t="shared" si="6"/>
        <v>9250</v>
      </c>
      <c r="K35" s="121">
        <f t="shared" si="7"/>
        <v>9250</v>
      </c>
      <c r="L35" s="121">
        <f t="shared" si="8"/>
        <v>8250</v>
      </c>
      <c r="M35" s="120">
        <v>1</v>
      </c>
      <c r="N35" s="121">
        <f t="shared" si="14"/>
        <v>60500</v>
      </c>
      <c r="O35" s="121">
        <f t="shared" si="9"/>
        <v>9250</v>
      </c>
      <c r="P35" s="121">
        <f t="shared" si="10"/>
        <v>9250</v>
      </c>
      <c r="Q35" s="121">
        <f t="shared" si="11"/>
        <v>8250</v>
      </c>
      <c r="R35" s="122"/>
      <c r="S35" s="126">
        <f t="shared" si="2"/>
        <v>211750</v>
      </c>
    </row>
    <row r="36" spans="1:19" s="124" customFormat="1" ht="19.5" x14ac:dyDescent="0.45">
      <c r="A36" s="118">
        <v>31</v>
      </c>
      <c r="B36" s="125" t="s">
        <v>172</v>
      </c>
      <c r="C36" s="120">
        <v>1</v>
      </c>
      <c r="D36" s="121">
        <f t="shared" si="16"/>
        <v>28500</v>
      </c>
      <c r="E36" s="121">
        <f t="shared" si="3"/>
        <v>9250</v>
      </c>
      <c r="F36" s="121">
        <f t="shared" si="4"/>
        <v>9250</v>
      </c>
      <c r="G36" s="121">
        <f t="shared" si="5"/>
        <v>8250</v>
      </c>
      <c r="H36" s="120">
        <v>1</v>
      </c>
      <c r="I36" s="121">
        <f t="shared" si="15"/>
        <v>42500</v>
      </c>
      <c r="J36" s="121">
        <f t="shared" si="6"/>
        <v>9250</v>
      </c>
      <c r="K36" s="121">
        <f t="shared" si="7"/>
        <v>9250</v>
      </c>
      <c r="L36" s="121">
        <f t="shared" si="8"/>
        <v>8250</v>
      </c>
      <c r="M36" s="120">
        <v>1</v>
      </c>
      <c r="N36" s="121">
        <f t="shared" si="14"/>
        <v>60500</v>
      </c>
      <c r="O36" s="121">
        <f t="shared" si="9"/>
        <v>9250</v>
      </c>
      <c r="P36" s="121">
        <f t="shared" si="10"/>
        <v>9250</v>
      </c>
      <c r="Q36" s="121">
        <f t="shared" si="11"/>
        <v>8250</v>
      </c>
      <c r="R36" s="122"/>
      <c r="S36" s="126">
        <f t="shared" si="2"/>
        <v>211750</v>
      </c>
    </row>
    <row r="37" spans="1:19" s="124" customFormat="1" ht="19.5" x14ac:dyDescent="0.45">
      <c r="A37" s="120">
        <v>32</v>
      </c>
      <c r="B37" s="125" t="s">
        <v>173</v>
      </c>
      <c r="C37" s="120">
        <v>1</v>
      </c>
      <c r="D37" s="121">
        <f t="shared" si="16"/>
        <v>28500</v>
      </c>
      <c r="E37" s="121">
        <f t="shared" si="3"/>
        <v>9250</v>
      </c>
      <c r="F37" s="121">
        <f t="shared" si="4"/>
        <v>9250</v>
      </c>
      <c r="G37" s="121">
        <f t="shared" si="5"/>
        <v>8250</v>
      </c>
      <c r="H37" s="120">
        <v>1</v>
      </c>
      <c r="I37" s="121">
        <f t="shared" si="15"/>
        <v>42500</v>
      </c>
      <c r="J37" s="121">
        <f t="shared" si="6"/>
        <v>9250</v>
      </c>
      <c r="K37" s="121">
        <f t="shared" si="7"/>
        <v>9250</v>
      </c>
      <c r="L37" s="121">
        <f t="shared" si="8"/>
        <v>8250</v>
      </c>
      <c r="M37" s="120">
        <v>1</v>
      </c>
      <c r="N37" s="121">
        <f t="shared" si="14"/>
        <v>60500</v>
      </c>
      <c r="O37" s="121">
        <f t="shared" si="9"/>
        <v>9250</v>
      </c>
      <c r="P37" s="121">
        <f t="shared" si="10"/>
        <v>9250</v>
      </c>
      <c r="Q37" s="121">
        <f t="shared" si="11"/>
        <v>8250</v>
      </c>
      <c r="R37" s="122"/>
      <c r="S37" s="126">
        <f t="shared" si="2"/>
        <v>211750</v>
      </c>
    </row>
    <row r="38" spans="1:19" s="124" customFormat="1" ht="19.5" x14ac:dyDescent="0.45">
      <c r="A38" s="118">
        <v>33</v>
      </c>
      <c r="B38" s="125" t="s">
        <v>174</v>
      </c>
      <c r="C38" s="120">
        <v>1</v>
      </c>
      <c r="D38" s="121">
        <f t="shared" si="16"/>
        <v>28500</v>
      </c>
      <c r="E38" s="121">
        <f t="shared" si="3"/>
        <v>9250</v>
      </c>
      <c r="F38" s="121">
        <f t="shared" si="4"/>
        <v>9250</v>
      </c>
      <c r="G38" s="121">
        <f t="shared" si="5"/>
        <v>8250</v>
      </c>
      <c r="H38" s="120">
        <v>1</v>
      </c>
      <c r="I38" s="121">
        <f t="shared" si="15"/>
        <v>42500</v>
      </c>
      <c r="J38" s="121">
        <f t="shared" si="6"/>
        <v>9250</v>
      </c>
      <c r="K38" s="121">
        <f t="shared" si="7"/>
        <v>9250</v>
      </c>
      <c r="L38" s="121">
        <f t="shared" si="8"/>
        <v>8250</v>
      </c>
      <c r="M38" s="120">
        <v>2</v>
      </c>
      <c r="N38" s="121">
        <f>22687.5*$N$2</f>
        <v>45375</v>
      </c>
      <c r="O38" s="121">
        <f t="shared" si="9"/>
        <v>9250</v>
      </c>
      <c r="P38" s="121">
        <f t="shared" si="10"/>
        <v>9250</v>
      </c>
      <c r="Q38" s="121">
        <f t="shared" si="11"/>
        <v>8250</v>
      </c>
      <c r="R38" s="122"/>
      <c r="S38" s="126">
        <f t="shared" si="2"/>
        <v>196625</v>
      </c>
    </row>
    <row r="39" spans="1:19" s="124" customFormat="1" ht="19.5" x14ac:dyDescent="0.45">
      <c r="A39" s="120">
        <v>34</v>
      </c>
      <c r="B39" s="125" t="s">
        <v>175</v>
      </c>
      <c r="C39" s="120">
        <v>2</v>
      </c>
      <c r="D39" s="121">
        <f>10687.5*$D$2</f>
        <v>21375</v>
      </c>
      <c r="E39" s="121">
        <f t="shared" si="3"/>
        <v>9250</v>
      </c>
      <c r="F39" s="121">
        <f t="shared" si="4"/>
        <v>9250</v>
      </c>
      <c r="G39" s="121">
        <f t="shared" si="5"/>
        <v>8250</v>
      </c>
      <c r="H39" s="120">
        <v>3</v>
      </c>
      <c r="I39" s="121">
        <f>10625*$I$2</f>
        <v>21250</v>
      </c>
      <c r="J39" s="121">
        <f t="shared" si="6"/>
        <v>9250</v>
      </c>
      <c r="K39" s="121">
        <f t="shared" si="7"/>
        <v>9250</v>
      </c>
      <c r="L39" s="121">
        <f t="shared" si="8"/>
        <v>8250</v>
      </c>
      <c r="M39" s="120">
        <v>2</v>
      </c>
      <c r="N39" s="121">
        <f>22687.5*$N$2</f>
        <v>45375</v>
      </c>
      <c r="O39" s="121">
        <f t="shared" si="9"/>
        <v>9250</v>
      </c>
      <c r="P39" s="121">
        <f t="shared" si="10"/>
        <v>9250</v>
      </c>
      <c r="Q39" s="121">
        <f t="shared" si="11"/>
        <v>8250</v>
      </c>
      <c r="R39" s="122"/>
      <c r="S39" s="126">
        <f t="shared" si="2"/>
        <v>168250</v>
      </c>
    </row>
    <row r="40" spans="1:19" s="124" customFormat="1" ht="19.5" x14ac:dyDescent="0.45">
      <c r="A40" s="118">
        <v>35</v>
      </c>
      <c r="B40" s="125" t="s">
        <v>176</v>
      </c>
      <c r="C40" s="120">
        <v>1</v>
      </c>
      <c r="D40" s="121">
        <f>14250*$D$2</f>
        <v>28500</v>
      </c>
      <c r="E40" s="121">
        <f t="shared" si="3"/>
        <v>9250</v>
      </c>
      <c r="F40" s="121">
        <f t="shared" si="4"/>
        <v>9250</v>
      </c>
      <c r="G40" s="121">
        <f t="shared" si="5"/>
        <v>8250</v>
      </c>
      <c r="H40" s="120">
        <v>1</v>
      </c>
      <c r="I40" s="121">
        <f t="shared" ref="I40:I48" si="17">21250*$I$2</f>
        <v>42500</v>
      </c>
      <c r="J40" s="121">
        <f t="shared" si="6"/>
        <v>9250</v>
      </c>
      <c r="K40" s="121">
        <f t="shared" si="7"/>
        <v>9250</v>
      </c>
      <c r="L40" s="121">
        <f t="shared" si="8"/>
        <v>8250</v>
      </c>
      <c r="M40" s="120">
        <v>1</v>
      </c>
      <c r="N40" s="121">
        <f t="shared" ref="N40:N52" si="18">30250*$N$2</f>
        <v>60500</v>
      </c>
      <c r="O40" s="121">
        <f t="shared" si="9"/>
        <v>9250</v>
      </c>
      <c r="P40" s="121">
        <f t="shared" si="10"/>
        <v>9250</v>
      </c>
      <c r="Q40" s="121">
        <f t="shared" si="11"/>
        <v>8250</v>
      </c>
      <c r="R40" s="122"/>
      <c r="S40" s="126">
        <f t="shared" si="2"/>
        <v>211750</v>
      </c>
    </row>
    <row r="41" spans="1:19" s="124" customFormat="1" ht="19.5" x14ac:dyDescent="0.45">
      <c r="A41" s="120">
        <v>36</v>
      </c>
      <c r="B41" s="125" t="s">
        <v>177</v>
      </c>
      <c r="C41" s="120">
        <v>1</v>
      </c>
      <c r="D41" s="121">
        <f>14250*$D$2</f>
        <v>28500</v>
      </c>
      <c r="E41" s="121">
        <f t="shared" si="3"/>
        <v>9250</v>
      </c>
      <c r="F41" s="121">
        <f t="shared" si="4"/>
        <v>9250</v>
      </c>
      <c r="G41" s="121">
        <f t="shared" si="5"/>
        <v>8250</v>
      </c>
      <c r="H41" s="120">
        <v>1</v>
      </c>
      <c r="I41" s="121">
        <f t="shared" si="17"/>
        <v>42500</v>
      </c>
      <c r="J41" s="121">
        <f t="shared" si="6"/>
        <v>9250</v>
      </c>
      <c r="K41" s="121">
        <f t="shared" si="7"/>
        <v>9250</v>
      </c>
      <c r="L41" s="121">
        <f t="shared" si="8"/>
        <v>8250</v>
      </c>
      <c r="M41" s="120">
        <v>1</v>
      </c>
      <c r="N41" s="121">
        <f t="shared" si="18"/>
        <v>60500</v>
      </c>
      <c r="O41" s="121">
        <f t="shared" si="9"/>
        <v>9250</v>
      </c>
      <c r="P41" s="121">
        <f t="shared" si="10"/>
        <v>9250</v>
      </c>
      <c r="Q41" s="121">
        <f t="shared" si="11"/>
        <v>8250</v>
      </c>
      <c r="R41" s="122"/>
      <c r="S41" s="126">
        <f t="shared" si="2"/>
        <v>211750</v>
      </c>
    </row>
    <row r="42" spans="1:19" s="124" customFormat="1" ht="19.5" x14ac:dyDescent="0.45">
      <c r="A42" s="118">
        <v>37</v>
      </c>
      <c r="B42" s="125" t="s">
        <v>178</v>
      </c>
      <c r="C42" s="120">
        <v>1</v>
      </c>
      <c r="D42" s="121">
        <f>14250*$D$2</f>
        <v>28500</v>
      </c>
      <c r="E42" s="121">
        <f t="shared" si="3"/>
        <v>9250</v>
      </c>
      <c r="F42" s="121">
        <f t="shared" si="4"/>
        <v>9250</v>
      </c>
      <c r="G42" s="121">
        <f t="shared" si="5"/>
        <v>8250</v>
      </c>
      <c r="H42" s="120">
        <v>1</v>
      </c>
      <c r="I42" s="121">
        <f t="shared" si="17"/>
        <v>42500</v>
      </c>
      <c r="J42" s="121">
        <f t="shared" si="6"/>
        <v>9250</v>
      </c>
      <c r="K42" s="121">
        <f t="shared" si="7"/>
        <v>9250</v>
      </c>
      <c r="L42" s="121">
        <f t="shared" si="8"/>
        <v>8250</v>
      </c>
      <c r="M42" s="120">
        <v>1</v>
      </c>
      <c r="N42" s="121">
        <f t="shared" si="18"/>
        <v>60500</v>
      </c>
      <c r="O42" s="121">
        <f t="shared" si="9"/>
        <v>9250</v>
      </c>
      <c r="P42" s="121">
        <f t="shared" si="10"/>
        <v>9250</v>
      </c>
      <c r="Q42" s="121">
        <f t="shared" si="11"/>
        <v>8250</v>
      </c>
      <c r="R42" s="122"/>
      <c r="S42" s="126">
        <f t="shared" si="2"/>
        <v>211750</v>
      </c>
    </row>
    <row r="43" spans="1:19" s="124" customFormat="1" ht="19.5" x14ac:dyDescent="0.45">
      <c r="A43" s="120">
        <v>38</v>
      </c>
      <c r="B43" s="125" t="s">
        <v>179</v>
      </c>
      <c r="C43" s="120">
        <v>2</v>
      </c>
      <c r="D43" s="121">
        <f>10687.5*$D$2</f>
        <v>21375</v>
      </c>
      <c r="E43" s="121">
        <f t="shared" si="3"/>
        <v>9250</v>
      </c>
      <c r="F43" s="121">
        <f t="shared" si="4"/>
        <v>9250</v>
      </c>
      <c r="G43" s="121">
        <f t="shared" si="5"/>
        <v>8250</v>
      </c>
      <c r="H43" s="120">
        <v>1</v>
      </c>
      <c r="I43" s="121">
        <f t="shared" si="17"/>
        <v>42500</v>
      </c>
      <c r="J43" s="121">
        <f t="shared" si="6"/>
        <v>9250</v>
      </c>
      <c r="K43" s="121">
        <f t="shared" si="7"/>
        <v>9250</v>
      </c>
      <c r="L43" s="121">
        <f t="shared" si="8"/>
        <v>8250</v>
      </c>
      <c r="M43" s="120">
        <v>1</v>
      </c>
      <c r="N43" s="121">
        <f t="shared" si="18"/>
        <v>60500</v>
      </c>
      <c r="O43" s="121">
        <f t="shared" si="9"/>
        <v>9250</v>
      </c>
      <c r="P43" s="121">
        <f t="shared" si="10"/>
        <v>9250</v>
      </c>
      <c r="Q43" s="121">
        <f t="shared" si="11"/>
        <v>8250</v>
      </c>
      <c r="R43" s="122"/>
      <c r="S43" s="126">
        <f t="shared" si="2"/>
        <v>204625</v>
      </c>
    </row>
    <row r="44" spans="1:19" s="124" customFormat="1" ht="19.5" x14ac:dyDescent="0.45">
      <c r="A44" s="118">
        <v>39</v>
      </c>
      <c r="B44" s="125" t="s">
        <v>180</v>
      </c>
      <c r="C44" s="120">
        <v>1</v>
      </c>
      <c r="D44" s="121">
        <f t="shared" ref="D44:D64" si="19">14250*$D$2</f>
        <v>28500</v>
      </c>
      <c r="E44" s="121">
        <f t="shared" si="3"/>
        <v>9250</v>
      </c>
      <c r="F44" s="121">
        <f t="shared" si="4"/>
        <v>9250</v>
      </c>
      <c r="G44" s="121">
        <f t="shared" si="5"/>
        <v>8250</v>
      </c>
      <c r="H44" s="120">
        <v>1</v>
      </c>
      <c r="I44" s="121">
        <f t="shared" si="17"/>
        <v>42500</v>
      </c>
      <c r="J44" s="121">
        <f t="shared" si="6"/>
        <v>9250</v>
      </c>
      <c r="K44" s="121">
        <f t="shared" si="7"/>
        <v>9250</v>
      </c>
      <c r="L44" s="121">
        <f t="shared" si="8"/>
        <v>8250</v>
      </c>
      <c r="M44" s="120">
        <v>1</v>
      </c>
      <c r="N44" s="121">
        <f t="shared" si="18"/>
        <v>60500</v>
      </c>
      <c r="O44" s="121">
        <f t="shared" si="9"/>
        <v>9250</v>
      </c>
      <c r="P44" s="121">
        <f t="shared" si="10"/>
        <v>9250</v>
      </c>
      <c r="Q44" s="121">
        <f t="shared" si="11"/>
        <v>8250</v>
      </c>
      <c r="R44" s="122"/>
      <c r="S44" s="126">
        <f t="shared" si="2"/>
        <v>211750</v>
      </c>
    </row>
    <row r="45" spans="1:19" s="124" customFormat="1" ht="19.5" x14ac:dyDescent="0.45">
      <c r="A45" s="120">
        <v>40</v>
      </c>
      <c r="B45" s="125" t="s">
        <v>181</v>
      </c>
      <c r="C45" s="120">
        <v>1</v>
      </c>
      <c r="D45" s="121">
        <f t="shared" si="19"/>
        <v>28500</v>
      </c>
      <c r="E45" s="121">
        <f t="shared" si="3"/>
        <v>9250</v>
      </c>
      <c r="F45" s="121">
        <f t="shared" si="4"/>
        <v>9250</v>
      </c>
      <c r="G45" s="121">
        <f t="shared" si="5"/>
        <v>8250</v>
      </c>
      <c r="H45" s="120">
        <v>1</v>
      </c>
      <c r="I45" s="121">
        <f t="shared" si="17"/>
        <v>42500</v>
      </c>
      <c r="J45" s="121">
        <f t="shared" si="6"/>
        <v>9250</v>
      </c>
      <c r="K45" s="121">
        <f t="shared" si="7"/>
        <v>9250</v>
      </c>
      <c r="L45" s="121">
        <f t="shared" si="8"/>
        <v>8250</v>
      </c>
      <c r="M45" s="120">
        <v>1</v>
      </c>
      <c r="N45" s="121">
        <f t="shared" si="18"/>
        <v>60500</v>
      </c>
      <c r="O45" s="121">
        <f t="shared" si="9"/>
        <v>9250</v>
      </c>
      <c r="P45" s="121">
        <f t="shared" si="10"/>
        <v>9250</v>
      </c>
      <c r="Q45" s="121">
        <f t="shared" si="11"/>
        <v>8250</v>
      </c>
      <c r="R45" s="122"/>
      <c r="S45" s="126">
        <f t="shared" si="2"/>
        <v>211750</v>
      </c>
    </row>
    <row r="46" spans="1:19" s="124" customFormat="1" ht="19.5" x14ac:dyDescent="0.45">
      <c r="A46" s="118">
        <v>41</v>
      </c>
      <c r="B46" s="125" t="s">
        <v>182</v>
      </c>
      <c r="C46" s="120">
        <v>1</v>
      </c>
      <c r="D46" s="121">
        <f t="shared" si="19"/>
        <v>28500</v>
      </c>
      <c r="E46" s="121">
        <f t="shared" si="3"/>
        <v>9250</v>
      </c>
      <c r="F46" s="121">
        <f t="shared" si="4"/>
        <v>9250</v>
      </c>
      <c r="G46" s="121">
        <f t="shared" si="5"/>
        <v>8250</v>
      </c>
      <c r="H46" s="120">
        <v>1</v>
      </c>
      <c r="I46" s="121">
        <f t="shared" si="17"/>
        <v>42500</v>
      </c>
      <c r="J46" s="121">
        <f t="shared" si="6"/>
        <v>9250</v>
      </c>
      <c r="K46" s="121">
        <f t="shared" si="7"/>
        <v>9250</v>
      </c>
      <c r="L46" s="121">
        <f t="shared" si="8"/>
        <v>8250</v>
      </c>
      <c r="M46" s="120">
        <v>1</v>
      </c>
      <c r="N46" s="121">
        <f t="shared" si="18"/>
        <v>60500</v>
      </c>
      <c r="O46" s="121">
        <f t="shared" si="9"/>
        <v>9250</v>
      </c>
      <c r="P46" s="121">
        <f t="shared" si="10"/>
        <v>9250</v>
      </c>
      <c r="Q46" s="121">
        <f t="shared" si="11"/>
        <v>8250</v>
      </c>
      <c r="R46" s="122"/>
      <c r="S46" s="126">
        <f t="shared" si="2"/>
        <v>211750</v>
      </c>
    </row>
    <row r="47" spans="1:19" s="124" customFormat="1" ht="19.5" x14ac:dyDescent="0.45">
      <c r="A47" s="120">
        <v>42</v>
      </c>
      <c r="B47" s="125" t="s">
        <v>183</v>
      </c>
      <c r="C47" s="120">
        <v>1</v>
      </c>
      <c r="D47" s="121">
        <f t="shared" si="19"/>
        <v>28500</v>
      </c>
      <c r="E47" s="121">
        <f t="shared" si="3"/>
        <v>9250</v>
      </c>
      <c r="F47" s="121">
        <f t="shared" si="4"/>
        <v>9250</v>
      </c>
      <c r="G47" s="121">
        <f t="shared" si="5"/>
        <v>8250</v>
      </c>
      <c r="H47" s="120">
        <v>1</v>
      </c>
      <c r="I47" s="121">
        <f t="shared" si="17"/>
        <v>42500</v>
      </c>
      <c r="J47" s="121">
        <f t="shared" si="6"/>
        <v>9250</v>
      </c>
      <c r="K47" s="121">
        <f t="shared" si="7"/>
        <v>9250</v>
      </c>
      <c r="L47" s="121">
        <f t="shared" si="8"/>
        <v>8250</v>
      </c>
      <c r="M47" s="120">
        <v>1</v>
      </c>
      <c r="N47" s="121">
        <f t="shared" si="18"/>
        <v>60500</v>
      </c>
      <c r="O47" s="121">
        <f t="shared" si="9"/>
        <v>9250</v>
      </c>
      <c r="P47" s="121">
        <f t="shared" si="10"/>
        <v>9250</v>
      </c>
      <c r="Q47" s="121">
        <f t="shared" si="11"/>
        <v>8250</v>
      </c>
      <c r="R47" s="122"/>
      <c r="S47" s="126">
        <f t="shared" si="2"/>
        <v>211750</v>
      </c>
    </row>
    <row r="48" spans="1:19" s="124" customFormat="1" ht="19.5" x14ac:dyDescent="0.45">
      <c r="A48" s="118">
        <v>43</v>
      </c>
      <c r="B48" s="125" t="s">
        <v>184</v>
      </c>
      <c r="C48" s="120">
        <v>1</v>
      </c>
      <c r="D48" s="121">
        <f t="shared" si="19"/>
        <v>28500</v>
      </c>
      <c r="E48" s="121">
        <f t="shared" si="3"/>
        <v>9250</v>
      </c>
      <c r="F48" s="121">
        <f t="shared" si="4"/>
        <v>9250</v>
      </c>
      <c r="G48" s="121">
        <f t="shared" si="5"/>
        <v>8250</v>
      </c>
      <c r="H48" s="120">
        <v>1</v>
      </c>
      <c r="I48" s="121">
        <f t="shared" si="17"/>
        <v>42500</v>
      </c>
      <c r="J48" s="121">
        <f t="shared" si="6"/>
        <v>9250</v>
      </c>
      <c r="K48" s="121">
        <f t="shared" si="7"/>
        <v>9250</v>
      </c>
      <c r="L48" s="121">
        <f t="shared" si="8"/>
        <v>8250</v>
      </c>
      <c r="M48" s="120">
        <v>1</v>
      </c>
      <c r="N48" s="121">
        <f t="shared" si="18"/>
        <v>60500</v>
      </c>
      <c r="O48" s="121">
        <f t="shared" si="9"/>
        <v>9250</v>
      </c>
      <c r="P48" s="121">
        <f t="shared" si="10"/>
        <v>9250</v>
      </c>
      <c r="Q48" s="121">
        <f t="shared" si="11"/>
        <v>8250</v>
      </c>
      <c r="R48" s="122"/>
      <c r="S48" s="126">
        <f t="shared" si="2"/>
        <v>211750</v>
      </c>
    </row>
    <row r="49" spans="1:19" s="124" customFormat="1" ht="19.5" x14ac:dyDescent="0.45">
      <c r="A49" s="120">
        <v>44</v>
      </c>
      <c r="B49" s="125" t="s">
        <v>185</v>
      </c>
      <c r="C49" s="120">
        <v>1</v>
      </c>
      <c r="D49" s="121">
        <f t="shared" si="19"/>
        <v>28500</v>
      </c>
      <c r="E49" s="121">
        <f t="shared" si="3"/>
        <v>9250</v>
      </c>
      <c r="F49" s="121">
        <f t="shared" si="4"/>
        <v>9250</v>
      </c>
      <c r="G49" s="121">
        <f t="shared" si="5"/>
        <v>8250</v>
      </c>
      <c r="H49" s="120">
        <v>3</v>
      </c>
      <c r="I49" s="121">
        <f>10625*$I$2</f>
        <v>21250</v>
      </c>
      <c r="J49" s="121">
        <f t="shared" si="6"/>
        <v>9250</v>
      </c>
      <c r="K49" s="121">
        <f t="shared" si="7"/>
        <v>9250</v>
      </c>
      <c r="L49" s="121">
        <f t="shared" si="8"/>
        <v>8250</v>
      </c>
      <c r="M49" s="120">
        <v>1</v>
      </c>
      <c r="N49" s="121">
        <f t="shared" si="18"/>
        <v>60500</v>
      </c>
      <c r="O49" s="121">
        <f t="shared" si="9"/>
        <v>9250</v>
      </c>
      <c r="P49" s="121">
        <f t="shared" si="10"/>
        <v>9250</v>
      </c>
      <c r="Q49" s="121">
        <f t="shared" si="11"/>
        <v>8250</v>
      </c>
      <c r="R49" s="122"/>
      <c r="S49" s="126">
        <f t="shared" si="2"/>
        <v>190500</v>
      </c>
    </row>
    <row r="50" spans="1:19" s="124" customFormat="1" ht="19.5" x14ac:dyDescent="0.45">
      <c r="A50" s="118">
        <v>45</v>
      </c>
      <c r="B50" s="125" t="s">
        <v>186</v>
      </c>
      <c r="C50" s="120">
        <v>1</v>
      </c>
      <c r="D50" s="121">
        <f t="shared" si="19"/>
        <v>28500</v>
      </c>
      <c r="E50" s="121">
        <f t="shared" si="3"/>
        <v>9250</v>
      </c>
      <c r="F50" s="121">
        <f t="shared" si="4"/>
        <v>9250</v>
      </c>
      <c r="G50" s="121">
        <f t="shared" si="5"/>
        <v>8250</v>
      </c>
      <c r="H50" s="120">
        <v>1</v>
      </c>
      <c r="I50" s="121">
        <f t="shared" ref="I50:I59" si="20">21250*$I$2</f>
        <v>42500</v>
      </c>
      <c r="J50" s="121">
        <f t="shared" si="6"/>
        <v>9250</v>
      </c>
      <c r="K50" s="121">
        <f t="shared" si="7"/>
        <v>9250</v>
      </c>
      <c r="L50" s="121">
        <f t="shared" si="8"/>
        <v>8250</v>
      </c>
      <c r="M50" s="120">
        <v>1</v>
      </c>
      <c r="N50" s="121">
        <f t="shared" si="18"/>
        <v>60500</v>
      </c>
      <c r="O50" s="121">
        <f t="shared" si="9"/>
        <v>9250</v>
      </c>
      <c r="P50" s="121">
        <f t="shared" si="10"/>
        <v>9250</v>
      </c>
      <c r="Q50" s="121">
        <f t="shared" si="11"/>
        <v>8250</v>
      </c>
      <c r="R50" s="122"/>
      <c r="S50" s="126">
        <f t="shared" si="2"/>
        <v>211750</v>
      </c>
    </row>
    <row r="51" spans="1:19" s="124" customFormat="1" ht="19.5" x14ac:dyDescent="0.45">
      <c r="A51" s="120">
        <v>46</v>
      </c>
      <c r="B51" s="125" t="s">
        <v>187</v>
      </c>
      <c r="C51" s="120">
        <v>1</v>
      </c>
      <c r="D51" s="121">
        <f t="shared" si="19"/>
        <v>28500</v>
      </c>
      <c r="E51" s="121">
        <f t="shared" si="3"/>
        <v>9250</v>
      </c>
      <c r="F51" s="121">
        <f t="shared" si="4"/>
        <v>9250</v>
      </c>
      <c r="G51" s="121">
        <f t="shared" si="5"/>
        <v>8250</v>
      </c>
      <c r="H51" s="120">
        <v>1</v>
      </c>
      <c r="I51" s="121">
        <f t="shared" si="20"/>
        <v>42500</v>
      </c>
      <c r="J51" s="121">
        <f t="shared" si="6"/>
        <v>9250</v>
      </c>
      <c r="K51" s="121">
        <f t="shared" si="7"/>
        <v>9250</v>
      </c>
      <c r="L51" s="121">
        <f t="shared" si="8"/>
        <v>8250</v>
      </c>
      <c r="M51" s="120">
        <v>1</v>
      </c>
      <c r="N51" s="121">
        <f t="shared" si="18"/>
        <v>60500</v>
      </c>
      <c r="O51" s="121">
        <f t="shared" si="9"/>
        <v>9250</v>
      </c>
      <c r="P51" s="121">
        <f t="shared" si="10"/>
        <v>9250</v>
      </c>
      <c r="Q51" s="121">
        <f t="shared" si="11"/>
        <v>8250</v>
      </c>
      <c r="R51" s="122"/>
      <c r="S51" s="126">
        <f t="shared" si="2"/>
        <v>211750</v>
      </c>
    </row>
    <row r="52" spans="1:19" s="124" customFormat="1" ht="19.5" x14ac:dyDescent="0.45">
      <c r="A52" s="118">
        <v>47</v>
      </c>
      <c r="B52" s="125" t="s">
        <v>188</v>
      </c>
      <c r="C52" s="120">
        <v>1</v>
      </c>
      <c r="D52" s="121">
        <f t="shared" si="19"/>
        <v>28500</v>
      </c>
      <c r="E52" s="121">
        <f t="shared" si="3"/>
        <v>9250</v>
      </c>
      <c r="F52" s="121">
        <f t="shared" si="4"/>
        <v>9250</v>
      </c>
      <c r="G52" s="121">
        <f t="shared" si="5"/>
        <v>8250</v>
      </c>
      <c r="H52" s="120">
        <v>1</v>
      </c>
      <c r="I52" s="121">
        <f t="shared" si="20"/>
        <v>42500</v>
      </c>
      <c r="J52" s="121">
        <f t="shared" si="6"/>
        <v>9250</v>
      </c>
      <c r="K52" s="121">
        <f t="shared" si="7"/>
        <v>9250</v>
      </c>
      <c r="L52" s="121">
        <f t="shared" si="8"/>
        <v>8250</v>
      </c>
      <c r="M52" s="120">
        <v>1</v>
      </c>
      <c r="N52" s="121">
        <f t="shared" si="18"/>
        <v>60500</v>
      </c>
      <c r="O52" s="121">
        <f t="shared" si="9"/>
        <v>9250</v>
      </c>
      <c r="P52" s="121">
        <f t="shared" si="10"/>
        <v>9250</v>
      </c>
      <c r="Q52" s="121">
        <f t="shared" si="11"/>
        <v>8250</v>
      </c>
      <c r="R52" s="122"/>
      <c r="S52" s="126">
        <f t="shared" si="2"/>
        <v>211750</v>
      </c>
    </row>
    <row r="53" spans="1:19" s="124" customFormat="1" ht="19.5" x14ac:dyDescent="0.45">
      <c r="A53" s="120">
        <v>48</v>
      </c>
      <c r="B53" s="125" t="s">
        <v>189</v>
      </c>
      <c r="C53" s="120">
        <v>1</v>
      </c>
      <c r="D53" s="121">
        <f t="shared" si="19"/>
        <v>28500</v>
      </c>
      <c r="E53" s="121">
        <f t="shared" si="3"/>
        <v>9250</v>
      </c>
      <c r="F53" s="121">
        <f t="shared" si="4"/>
        <v>9250</v>
      </c>
      <c r="G53" s="121">
        <f t="shared" si="5"/>
        <v>8250</v>
      </c>
      <c r="H53" s="120">
        <v>1</v>
      </c>
      <c r="I53" s="121">
        <f t="shared" si="20"/>
        <v>42500</v>
      </c>
      <c r="J53" s="121">
        <f t="shared" si="6"/>
        <v>9250</v>
      </c>
      <c r="K53" s="121">
        <f t="shared" si="7"/>
        <v>9250</v>
      </c>
      <c r="L53" s="121">
        <f t="shared" si="8"/>
        <v>8250</v>
      </c>
      <c r="M53" s="120">
        <v>2</v>
      </c>
      <c r="N53" s="121">
        <f>22687.5*$N$2</f>
        <v>45375</v>
      </c>
      <c r="O53" s="121">
        <f t="shared" si="9"/>
        <v>9250</v>
      </c>
      <c r="P53" s="121">
        <f t="shared" si="10"/>
        <v>9250</v>
      </c>
      <c r="Q53" s="121">
        <f t="shared" si="11"/>
        <v>8250</v>
      </c>
      <c r="R53" s="122"/>
      <c r="S53" s="126">
        <f t="shared" si="2"/>
        <v>196625</v>
      </c>
    </row>
    <row r="54" spans="1:19" s="124" customFormat="1" ht="19.5" x14ac:dyDescent="0.45">
      <c r="A54" s="118">
        <v>49</v>
      </c>
      <c r="B54" s="125" t="s">
        <v>190</v>
      </c>
      <c r="C54" s="120">
        <v>1</v>
      </c>
      <c r="D54" s="121">
        <f t="shared" si="19"/>
        <v>28500</v>
      </c>
      <c r="E54" s="121">
        <f t="shared" si="3"/>
        <v>9250</v>
      </c>
      <c r="F54" s="121">
        <f t="shared" si="4"/>
        <v>9250</v>
      </c>
      <c r="G54" s="121">
        <f t="shared" si="5"/>
        <v>8250</v>
      </c>
      <c r="H54" s="120">
        <v>1</v>
      </c>
      <c r="I54" s="121">
        <f t="shared" si="20"/>
        <v>42500</v>
      </c>
      <c r="J54" s="121">
        <f t="shared" si="6"/>
        <v>9250</v>
      </c>
      <c r="K54" s="121">
        <f t="shared" si="7"/>
        <v>9250</v>
      </c>
      <c r="L54" s="121">
        <f t="shared" si="8"/>
        <v>8250</v>
      </c>
      <c r="M54" s="120">
        <v>1</v>
      </c>
      <c r="N54" s="121">
        <f>30250*$N$2</f>
        <v>60500</v>
      </c>
      <c r="O54" s="121">
        <f t="shared" si="9"/>
        <v>9250</v>
      </c>
      <c r="P54" s="121">
        <f t="shared" si="10"/>
        <v>9250</v>
      </c>
      <c r="Q54" s="121">
        <f t="shared" si="11"/>
        <v>8250</v>
      </c>
      <c r="R54" s="122"/>
      <c r="S54" s="126">
        <f t="shared" si="2"/>
        <v>211750</v>
      </c>
    </row>
    <row r="55" spans="1:19" s="124" customFormat="1" ht="19.5" x14ac:dyDescent="0.45">
      <c r="A55" s="120">
        <v>50</v>
      </c>
      <c r="B55" s="125" t="s">
        <v>191</v>
      </c>
      <c r="C55" s="120">
        <v>1</v>
      </c>
      <c r="D55" s="121">
        <f t="shared" si="19"/>
        <v>28500</v>
      </c>
      <c r="E55" s="121">
        <f t="shared" si="3"/>
        <v>9250</v>
      </c>
      <c r="F55" s="121">
        <f t="shared" si="4"/>
        <v>9250</v>
      </c>
      <c r="G55" s="121">
        <f t="shared" si="5"/>
        <v>8250</v>
      </c>
      <c r="H55" s="120">
        <v>1</v>
      </c>
      <c r="I55" s="121">
        <f t="shared" si="20"/>
        <v>42500</v>
      </c>
      <c r="J55" s="121">
        <f t="shared" si="6"/>
        <v>9250</v>
      </c>
      <c r="K55" s="121">
        <f t="shared" si="7"/>
        <v>9250</v>
      </c>
      <c r="L55" s="121">
        <f t="shared" si="8"/>
        <v>8250</v>
      </c>
      <c r="M55" s="120">
        <v>1</v>
      </c>
      <c r="N55" s="121">
        <f>30250*$N$2</f>
        <v>60500</v>
      </c>
      <c r="O55" s="121">
        <f t="shared" si="9"/>
        <v>9250</v>
      </c>
      <c r="P55" s="121">
        <f t="shared" si="10"/>
        <v>9250</v>
      </c>
      <c r="Q55" s="121">
        <f t="shared" si="11"/>
        <v>8250</v>
      </c>
      <c r="R55" s="122"/>
      <c r="S55" s="126">
        <f t="shared" si="2"/>
        <v>211750</v>
      </c>
    </row>
    <row r="56" spans="1:19" s="124" customFormat="1" ht="19.5" x14ac:dyDescent="0.45">
      <c r="A56" s="118">
        <v>51</v>
      </c>
      <c r="B56" s="125" t="s">
        <v>192</v>
      </c>
      <c r="C56" s="120">
        <v>1</v>
      </c>
      <c r="D56" s="121">
        <f t="shared" si="19"/>
        <v>28500</v>
      </c>
      <c r="E56" s="121">
        <f t="shared" si="3"/>
        <v>9250</v>
      </c>
      <c r="F56" s="121">
        <f t="shared" si="4"/>
        <v>9250</v>
      </c>
      <c r="G56" s="121">
        <f t="shared" si="5"/>
        <v>8250</v>
      </c>
      <c r="H56" s="120">
        <v>1</v>
      </c>
      <c r="I56" s="121">
        <f t="shared" si="20"/>
        <v>42500</v>
      </c>
      <c r="J56" s="121">
        <f t="shared" si="6"/>
        <v>9250</v>
      </c>
      <c r="K56" s="121">
        <f t="shared" si="7"/>
        <v>9250</v>
      </c>
      <c r="L56" s="121">
        <f t="shared" si="8"/>
        <v>8250</v>
      </c>
      <c r="M56" s="120">
        <v>1</v>
      </c>
      <c r="N56" s="121">
        <f>30250*$N$2</f>
        <v>60500</v>
      </c>
      <c r="O56" s="121">
        <f t="shared" si="9"/>
        <v>9250</v>
      </c>
      <c r="P56" s="121">
        <f t="shared" si="10"/>
        <v>9250</v>
      </c>
      <c r="Q56" s="121">
        <f t="shared" si="11"/>
        <v>8250</v>
      </c>
      <c r="R56" s="122"/>
      <c r="S56" s="126">
        <f t="shared" si="2"/>
        <v>211750</v>
      </c>
    </row>
    <row r="57" spans="1:19" s="124" customFormat="1" ht="19.5" x14ac:dyDescent="0.45">
      <c r="A57" s="120">
        <v>52</v>
      </c>
      <c r="B57" s="125" t="s">
        <v>193</v>
      </c>
      <c r="C57" s="120">
        <v>1</v>
      </c>
      <c r="D57" s="121">
        <f t="shared" si="19"/>
        <v>28500</v>
      </c>
      <c r="E57" s="121">
        <f t="shared" si="3"/>
        <v>9250</v>
      </c>
      <c r="F57" s="121">
        <f t="shared" si="4"/>
        <v>9250</v>
      </c>
      <c r="G57" s="121">
        <f t="shared" si="5"/>
        <v>8250</v>
      </c>
      <c r="H57" s="120">
        <v>1</v>
      </c>
      <c r="I57" s="121">
        <f t="shared" si="20"/>
        <v>42500</v>
      </c>
      <c r="J57" s="121">
        <f t="shared" si="6"/>
        <v>9250</v>
      </c>
      <c r="K57" s="121">
        <f t="shared" si="7"/>
        <v>9250</v>
      </c>
      <c r="L57" s="121">
        <f t="shared" si="8"/>
        <v>8250</v>
      </c>
      <c r="M57" s="120">
        <v>2</v>
      </c>
      <c r="N57" s="121">
        <f>22687.5*$N$2</f>
        <v>45375</v>
      </c>
      <c r="O57" s="121">
        <f t="shared" si="9"/>
        <v>9250</v>
      </c>
      <c r="P57" s="121">
        <f t="shared" si="10"/>
        <v>9250</v>
      </c>
      <c r="Q57" s="121">
        <f t="shared" si="11"/>
        <v>8250</v>
      </c>
      <c r="R57" s="122"/>
      <c r="S57" s="126">
        <f t="shared" si="2"/>
        <v>196625</v>
      </c>
    </row>
    <row r="58" spans="1:19" s="124" customFormat="1" ht="19.5" x14ac:dyDescent="0.45">
      <c r="A58" s="118">
        <v>53</v>
      </c>
      <c r="B58" s="125" t="s">
        <v>194</v>
      </c>
      <c r="C58" s="120">
        <v>1</v>
      </c>
      <c r="D58" s="121">
        <f t="shared" si="19"/>
        <v>28500</v>
      </c>
      <c r="E58" s="121">
        <f t="shared" si="3"/>
        <v>9250</v>
      </c>
      <c r="F58" s="121">
        <f t="shared" si="4"/>
        <v>9250</v>
      </c>
      <c r="G58" s="121">
        <f t="shared" si="5"/>
        <v>8250</v>
      </c>
      <c r="H58" s="120">
        <v>1</v>
      </c>
      <c r="I58" s="121">
        <f t="shared" si="20"/>
        <v>42500</v>
      </c>
      <c r="J58" s="121">
        <f t="shared" si="6"/>
        <v>9250</v>
      </c>
      <c r="K58" s="121">
        <f t="shared" si="7"/>
        <v>9250</v>
      </c>
      <c r="L58" s="121">
        <f t="shared" si="8"/>
        <v>8250</v>
      </c>
      <c r="M58" s="120">
        <v>2</v>
      </c>
      <c r="N58" s="121">
        <f>22687.5*$N$2</f>
        <v>45375</v>
      </c>
      <c r="O58" s="121">
        <f t="shared" si="9"/>
        <v>9250</v>
      </c>
      <c r="P58" s="121">
        <f t="shared" si="10"/>
        <v>9250</v>
      </c>
      <c r="Q58" s="121">
        <f t="shared" si="11"/>
        <v>8250</v>
      </c>
      <c r="R58" s="122"/>
      <c r="S58" s="126">
        <f t="shared" si="2"/>
        <v>196625</v>
      </c>
    </row>
    <row r="59" spans="1:19" s="124" customFormat="1" ht="19.5" x14ac:dyDescent="0.45">
      <c r="A59" s="120">
        <v>54</v>
      </c>
      <c r="B59" s="125" t="s">
        <v>195</v>
      </c>
      <c r="C59" s="120">
        <v>1</v>
      </c>
      <c r="D59" s="121">
        <f t="shared" si="19"/>
        <v>28500</v>
      </c>
      <c r="E59" s="121">
        <f t="shared" si="3"/>
        <v>9250</v>
      </c>
      <c r="F59" s="121">
        <f t="shared" si="4"/>
        <v>9250</v>
      </c>
      <c r="G59" s="121">
        <f t="shared" si="5"/>
        <v>8250</v>
      </c>
      <c r="H59" s="120">
        <v>1</v>
      </c>
      <c r="I59" s="121">
        <f t="shared" si="20"/>
        <v>42500</v>
      </c>
      <c r="J59" s="121">
        <f t="shared" si="6"/>
        <v>9250</v>
      </c>
      <c r="K59" s="121">
        <f t="shared" si="7"/>
        <v>9250</v>
      </c>
      <c r="L59" s="121">
        <f t="shared" si="8"/>
        <v>8250</v>
      </c>
      <c r="M59" s="120">
        <v>1</v>
      </c>
      <c r="N59" s="121">
        <f t="shared" ref="N59:N64" si="21">30250*$N$2</f>
        <v>60500</v>
      </c>
      <c r="O59" s="121">
        <f t="shared" si="9"/>
        <v>9250</v>
      </c>
      <c r="P59" s="121">
        <f t="shared" si="10"/>
        <v>9250</v>
      </c>
      <c r="Q59" s="121">
        <f t="shared" si="11"/>
        <v>8250</v>
      </c>
      <c r="R59" s="122"/>
      <c r="S59" s="126">
        <f t="shared" si="2"/>
        <v>211750</v>
      </c>
    </row>
    <row r="60" spans="1:19" s="124" customFormat="1" ht="19.5" x14ac:dyDescent="0.45">
      <c r="A60" s="118">
        <v>55</v>
      </c>
      <c r="B60" s="125" t="s">
        <v>196</v>
      </c>
      <c r="C60" s="120">
        <v>1</v>
      </c>
      <c r="D60" s="121">
        <f t="shared" si="19"/>
        <v>28500</v>
      </c>
      <c r="E60" s="121">
        <f t="shared" si="3"/>
        <v>9250</v>
      </c>
      <c r="F60" s="121">
        <f t="shared" si="4"/>
        <v>9250</v>
      </c>
      <c r="G60" s="121">
        <f t="shared" si="5"/>
        <v>8250</v>
      </c>
      <c r="H60" s="120">
        <v>2</v>
      </c>
      <c r="I60" s="121">
        <f>15937.5*$I$2</f>
        <v>31875</v>
      </c>
      <c r="J60" s="121">
        <f t="shared" si="6"/>
        <v>9250</v>
      </c>
      <c r="K60" s="121">
        <f t="shared" si="7"/>
        <v>9250</v>
      </c>
      <c r="L60" s="121">
        <f t="shared" si="8"/>
        <v>8250</v>
      </c>
      <c r="M60" s="120">
        <v>1</v>
      </c>
      <c r="N60" s="121">
        <f t="shared" si="21"/>
        <v>60500</v>
      </c>
      <c r="O60" s="121">
        <f t="shared" si="9"/>
        <v>9250</v>
      </c>
      <c r="P60" s="121">
        <f t="shared" si="10"/>
        <v>9250</v>
      </c>
      <c r="Q60" s="121">
        <f t="shared" si="11"/>
        <v>8250</v>
      </c>
      <c r="R60" s="122"/>
      <c r="S60" s="126">
        <f t="shared" si="2"/>
        <v>201125</v>
      </c>
    </row>
    <row r="61" spans="1:19" s="124" customFormat="1" ht="19.5" x14ac:dyDescent="0.45">
      <c r="A61" s="120">
        <v>56</v>
      </c>
      <c r="B61" s="125" t="s">
        <v>197</v>
      </c>
      <c r="C61" s="120">
        <v>1</v>
      </c>
      <c r="D61" s="121">
        <f t="shared" si="19"/>
        <v>28500</v>
      </c>
      <c r="E61" s="121">
        <f t="shared" si="3"/>
        <v>9250</v>
      </c>
      <c r="F61" s="121">
        <f t="shared" si="4"/>
        <v>9250</v>
      </c>
      <c r="G61" s="121">
        <f t="shared" si="5"/>
        <v>8250</v>
      </c>
      <c r="H61" s="120">
        <v>1</v>
      </c>
      <c r="I61" s="121">
        <f>21250*$I$2</f>
        <v>42500</v>
      </c>
      <c r="J61" s="121">
        <f t="shared" si="6"/>
        <v>9250</v>
      </c>
      <c r="K61" s="121">
        <f t="shared" si="7"/>
        <v>9250</v>
      </c>
      <c r="L61" s="121">
        <f t="shared" si="8"/>
        <v>8250</v>
      </c>
      <c r="M61" s="120">
        <v>1</v>
      </c>
      <c r="N61" s="121">
        <f t="shared" si="21"/>
        <v>60500</v>
      </c>
      <c r="O61" s="121">
        <f t="shared" si="9"/>
        <v>9250</v>
      </c>
      <c r="P61" s="121">
        <f t="shared" si="10"/>
        <v>9250</v>
      </c>
      <c r="Q61" s="121">
        <f t="shared" si="11"/>
        <v>8250</v>
      </c>
      <c r="R61" s="122"/>
      <c r="S61" s="126">
        <f t="shared" si="2"/>
        <v>211750</v>
      </c>
    </row>
    <row r="62" spans="1:19" s="124" customFormat="1" ht="19.5" x14ac:dyDescent="0.45">
      <c r="A62" s="118">
        <v>57</v>
      </c>
      <c r="B62" s="125" t="s">
        <v>198</v>
      </c>
      <c r="C62" s="120">
        <v>1</v>
      </c>
      <c r="D62" s="121">
        <f t="shared" si="19"/>
        <v>28500</v>
      </c>
      <c r="E62" s="121">
        <f t="shared" si="3"/>
        <v>9250</v>
      </c>
      <c r="F62" s="121">
        <f t="shared" si="4"/>
        <v>9250</v>
      </c>
      <c r="G62" s="121">
        <f t="shared" si="5"/>
        <v>8250</v>
      </c>
      <c r="H62" s="120">
        <v>1</v>
      </c>
      <c r="I62" s="121">
        <f>21250*$I$2</f>
        <v>42500</v>
      </c>
      <c r="J62" s="121">
        <f t="shared" si="6"/>
        <v>9250</v>
      </c>
      <c r="K62" s="121">
        <f t="shared" si="7"/>
        <v>9250</v>
      </c>
      <c r="L62" s="121">
        <f t="shared" si="8"/>
        <v>8250</v>
      </c>
      <c r="M62" s="120">
        <v>1</v>
      </c>
      <c r="N62" s="121">
        <f t="shared" si="21"/>
        <v>60500</v>
      </c>
      <c r="O62" s="121">
        <f t="shared" si="9"/>
        <v>9250</v>
      </c>
      <c r="P62" s="121">
        <f t="shared" si="10"/>
        <v>9250</v>
      </c>
      <c r="Q62" s="121">
        <f t="shared" si="11"/>
        <v>8250</v>
      </c>
      <c r="R62" s="122"/>
      <c r="S62" s="126">
        <f t="shared" si="2"/>
        <v>211750</v>
      </c>
    </row>
    <row r="63" spans="1:19" s="124" customFormat="1" ht="19.5" x14ac:dyDescent="0.45">
      <c r="A63" s="120">
        <v>58</v>
      </c>
      <c r="B63" s="125" t="s">
        <v>199</v>
      </c>
      <c r="C63" s="120">
        <v>1</v>
      </c>
      <c r="D63" s="121">
        <f t="shared" si="19"/>
        <v>28500</v>
      </c>
      <c r="E63" s="121">
        <f t="shared" si="3"/>
        <v>9250</v>
      </c>
      <c r="F63" s="121">
        <f t="shared" si="4"/>
        <v>9250</v>
      </c>
      <c r="G63" s="121">
        <f t="shared" si="5"/>
        <v>8250</v>
      </c>
      <c r="H63" s="120">
        <v>2</v>
      </c>
      <c r="I63" s="121">
        <f>15937.5*$I$2</f>
        <v>31875</v>
      </c>
      <c r="J63" s="121">
        <f t="shared" si="6"/>
        <v>9250</v>
      </c>
      <c r="K63" s="121">
        <f t="shared" si="7"/>
        <v>9250</v>
      </c>
      <c r="L63" s="121">
        <f t="shared" si="8"/>
        <v>8250</v>
      </c>
      <c r="M63" s="120">
        <v>1</v>
      </c>
      <c r="N63" s="121">
        <f t="shared" si="21"/>
        <v>60500</v>
      </c>
      <c r="O63" s="121">
        <f t="shared" si="9"/>
        <v>9250</v>
      </c>
      <c r="P63" s="121">
        <f t="shared" si="10"/>
        <v>9250</v>
      </c>
      <c r="Q63" s="121">
        <f t="shared" si="11"/>
        <v>8250</v>
      </c>
      <c r="R63" s="122"/>
      <c r="S63" s="126">
        <f t="shared" si="2"/>
        <v>201125</v>
      </c>
    </row>
    <row r="64" spans="1:19" s="124" customFormat="1" ht="19.5" x14ac:dyDescent="0.45">
      <c r="A64" s="118">
        <v>59</v>
      </c>
      <c r="B64" s="125" t="s">
        <v>200</v>
      </c>
      <c r="C64" s="120">
        <v>1</v>
      </c>
      <c r="D64" s="121">
        <f t="shared" si="19"/>
        <v>28500</v>
      </c>
      <c r="E64" s="121">
        <f t="shared" si="3"/>
        <v>9250</v>
      </c>
      <c r="F64" s="121">
        <f t="shared" si="4"/>
        <v>9250</v>
      </c>
      <c r="G64" s="121">
        <f t="shared" si="5"/>
        <v>8250</v>
      </c>
      <c r="H64" s="120">
        <v>1</v>
      </c>
      <c r="I64" s="121">
        <f>21250*$I$2</f>
        <v>42500</v>
      </c>
      <c r="J64" s="121">
        <f t="shared" si="6"/>
        <v>9250</v>
      </c>
      <c r="K64" s="121">
        <f t="shared" si="7"/>
        <v>9250</v>
      </c>
      <c r="L64" s="121">
        <f t="shared" si="8"/>
        <v>8250</v>
      </c>
      <c r="M64" s="120">
        <v>1</v>
      </c>
      <c r="N64" s="121">
        <f t="shared" si="21"/>
        <v>60500</v>
      </c>
      <c r="O64" s="121">
        <f t="shared" si="9"/>
        <v>9250</v>
      </c>
      <c r="P64" s="121">
        <f t="shared" si="10"/>
        <v>9250</v>
      </c>
      <c r="Q64" s="121">
        <f t="shared" si="11"/>
        <v>8250</v>
      </c>
      <c r="R64" s="122"/>
      <c r="S64" s="126">
        <f t="shared" si="2"/>
        <v>211750</v>
      </c>
    </row>
    <row r="65" spans="1:19" s="124" customFormat="1" ht="19.5" x14ac:dyDescent="0.45">
      <c r="A65" s="120">
        <v>60</v>
      </c>
      <c r="B65" s="125" t="s">
        <v>201</v>
      </c>
      <c r="C65" s="120">
        <v>2</v>
      </c>
      <c r="D65" s="121">
        <f>10687.5*$D$2</f>
        <v>21375</v>
      </c>
      <c r="E65" s="121">
        <f t="shared" si="3"/>
        <v>9250</v>
      </c>
      <c r="F65" s="121">
        <f t="shared" si="4"/>
        <v>9250</v>
      </c>
      <c r="G65" s="121">
        <f t="shared" si="5"/>
        <v>8250</v>
      </c>
      <c r="H65" s="120">
        <v>2</v>
      </c>
      <c r="I65" s="121">
        <f>15937.5*$I$2</f>
        <v>31875</v>
      </c>
      <c r="J65" s="121">
        <f t="shared" si="6"/>
        <v>9250</v>
      </c>
      <c r="K65" s="121">
        <f t="shared" si="7"/>
        <v>9250</v>
      </c>
      <c r="L65" s="121">
        <f t="shared" si="8"/>
        <v>8250</v>
      </c>
      <c r="M65" s="120">
        <v>2</v>
      </c>
      <c r="N65" s="121">
        <f>22687.5*$N$2</f>
        <v>45375</v>
      </c>
      <c r="O65" s="121">
        <f t="shared" si="9"/>
        <v>9250</v>
      </c>
      <c r="P65" s="121">
        <f t="shared" si="10"/>
        <v>9250</v>
      </c>
      <c r="Q65" s="121">
        <f t="shared" si="11"/>
        <v>8250</v>
      </c>
      <c r="R65" s="122"/>
      <c r="S65" s="126">
        <f t="shared" si="2"/>
        <v>178875</v>
      </c>
    </row>
    <row r="66" spans="1:19" s="124" customFormat="1" ht="19.5" x14ac:dyDescent="0.45">
      <c r="A66" s="118">
        <v>61</v>
      </c>
      <c r="B66" s="125" t="s">
        <v>202</v>
      </c>
      <c r="C66" s="120">
        <v>1</v>
      </c>
      <c r="D66" s="121">
        <f t="shared" ref="D66:D79" si="22">14250*$D$2</f>
        <v>28500</v>
      </c>
      <c r="E66" s="121">
        <f t="shared" si="3"/>
        <v>9250</v>
      </c>
      <c r="F66" s="121">
        <f t="shared" si="4"/>
        <v>9250</v>
      </c>
      <c r="G66" s="121">
        <f t="shared" si="5"/>
        <v>8250</v>
      </c>
      <c r="H66" s="120">
        <v>1</v>
      </c>
      <c r="I66" s="121">
        <f>21250*$I$2</f>
        <v>42500</v>
      </c>
      <c r="J66" s="121">
        <f t="shared" si="6"/>
        <v>9250</v>
      </c>
      <c r="K66" s="121">
        <f t="shared" si="7"/>
        <v>9250</v>
      </c>
      <c r="L66" s="121">
        <f t="shared" si="8"/>
        <v>8250</v>
      </c>
      <c r="M66" s="120">
        <v>1</v>
      </c>
      <c r="N66" s="121">
        <f t="shared" ref="N66:N74" si="23">30250*$N$2</f>
        <v>60500</v>
      </c>
      <c r="O66" s="121">
        <f t="shared" si="9"/>
        <v>9250</v>
      </c>
      <c r="P66" s="121">
        <f t="shared" si="10"/>
        <v>9250</v>
      </c>
      <c r="Q66" s="121">
        <f t="shared" si="11"/>
        <v>8250</v>
      </c>
      <c r="R66" s="122"/>
      <c r="S66" s="126">
        <f t="shared" si="2"/>
        <v>211750</v>
      </c>
    </row>
    <row r="67" spans="1:19" s="124" customFormat="1" ht="19.5" x14ac:dyDescent="0.45">
      <c r="A67" s="120">
        <v>62</v>
      </c>
      <c r="B67" s="125" t="s">
        <v>203</v>
      </c>
      <c r="C67" s="120">
        <v>1</v>
      </c>
      <c r="D67" s="121">
        <f t="shared" si="22"/>
        <v>28500</v>
      </c>
      <c r="E67" s="121">
        <f t="shared" si="3"/>
        <v>9250</v>
      </c>
      <c r="F67" s="121">
        <f t="shared" si="4"/>
        <v>9250</v>
      </c>
      <c r="G67" s="121">
        <f t="shared" si="5"/>
        <v>8250</v>
      </c>
      <c r="H67" s="120">
        <v>1</v>
      </c>
      <c r="I67" s="121">
        <f>21250*$I$2</f>
        <v>42500</v>
      </c>
      <c r="J67" s="121">
        <f t="shared" si="6"/>
        <v>9250</v>
      </c>
      <c r="K67" s="121">
        <f t="shared" si="7"/>
        <v>9250</v>
      </c>
      <c r="L67" s="121">
        <f t="shared" si="8"/>
        <v>8250</v>
      </c>
      <c r="M67" s="120">
        <v>1</v>
      </c>
      <c r="N67" s="121">
        <f t="shared" si="23"/>
        <v>60500</v>
      </c>
      <c r="O67" s="121">
        <f t="shared" si="9"/>
        <v>9250</v>
      </c>
      <c r="P67" s="121">
        <f t="shared" si="10"/>
        <v>9250</v>
      </c>
      <c r="Q67" s="121">
        <f t="shared" si="11"/>
        <v>8250</v>
      </c>
      <c r="R67" s="122"/>
      <c r="S67" s="126">
        <f t="shared" si="2"/>
        <v>211750</v>
      </c>
    </row>
    <row r="68" spans="1:19" s="124" customFormat="1" ht="19.5" x14ac:dyDescent="0.45">
      <c r="A68" s="118">
        <v>63</v>
      </c>
      <c r="B68" s="125" t="s">
        <v>204</v>
      </c>
      <c r="C68" s="120">
        <v>1</v>
      </c>
      <c r="D68" s="121">
        <f t="shared" si="22"/>
        <v>28500</v>
      </c>
      <c r="E68" s="121">
        <f t="shared" si="3"/>
        <v>9250</v>
      </c>
      <c r="F68" s="121">
        <f t="shared" si="4"/>
        <v>9250</v>
      </c>
      <c r="G68" s="121">
        <f t="shared" si="5"/>
        <v>8250</v>
      </c>
      <c r="H68" s="120">
        <v>1</v>
      </c>
      <c r="I68" s="121">
        <f>21250*$I$2</f>
        <v>42500</v>
      </c>
      <c r="J68" s="121">
        <f t="shared" si="6"/>
        <v>9250</v>
      </c>
      <c r="K68" s="121">
        <f t="shared" si="7"/>
        <v>9250</v>
      </c>
      <c r="L68" s="121">
        <f t="shared" si="8"/>
        <v>8250</v>
      </c>
      <c r="M68" s="120">
        <v>1</v>
      </c>
      <c r="N68" s="121">
        <f t="shared" si="23"/>
        <v>60500</v>
      </c>
      <c r="O68" s="121">
        <f t="shared" si="9"/>
        <v>9250</v>
      </c>
      <c r="P68" s="121">
        <f t="shared" si="10"/>
        <v>9250</v>
      </c>
      <c r="Q68" s="121">
        <f t="shared" si="11"/>
        <v>8250</v>
      </c>
      <c r="R68" s="122"/>
      <c r="S68" s="126">
        <f t="shared" si="2"/>
        <v>211750</v>
      </c>
    </row>
    <row r="69" spans="1:19" s="124" customFormat="1" ht="19.5" x14ac:dyDescent="0.45">
      <c r="A69" s="120">
        <v>64</v>
      </c>
      <c r="B69" s="125" t="s">
        <v>205</v>
      </c>
      <c r="C69" s="120">
        <v>1</v>
      </c>
      <c r="D69" s="121">
        <f t="shared" si="22"/>
        <v>28500</v>
      </c>
      <c r="E69" s="121">
        <f t="shared" si="3"/>
        <v>9250</v>
      </c>
      <c r="F69" s="121">
        <f t="shared" si="4"/>
        <v>9250</v>
      </c>
      <c r="G69" s="121">
        <f t="shared" si="5"/>
        <v>8250</v>
      </c>
      <c r="H69" s="120">
        <v>2</v>
      </c>
      <c r="I69" s="121">
        <f>15937.5*$I$2</f>
        <v>31875</v>
      </c>
      <c r="J69" s="121">
        <f t="shared" si="6"/>
        <v>9250</v>
      </c>
      <c r="K69" s="121">
        <f t="shared" si="7"/>
        <v>9250</v>
      </c>
      <c r="L69" s="121">
        <f t="shared" si="8"/>
        <v>8250</v>
      </c>
      <c r="M69" s="120">
        <v>1</v>
      </c>
      <c r="N69" s="121">
        <f t="shared" si="23"/>
        <v>60500</v>
      </c>
      <c r="O69" s="121">
        <f t="shared" si="9"/>
        <v>9250</v>
      </c>
      <c r="P69" s="121">
        <f t="shared" si="10"/>
        <v>9250</v>
      </c>
      <c r="Q69" s="121">
        <f t="shared" si="11"/>
        <v>8250</v>
      </c>
      <c r="R69" s="122"/>
      <c r="S69" s="126">
        <f t="shared" si="2"/>
        <v>201125</v>
      </c>
    </row>
    <row r="70" spans="1:19" s="124" customFormat="1" ht="19.5" x14ac:dyDescent="0.45">
      <c r="A70" s="118">
        <v>65</v>
      </c>
      <c r="B70" s="125" t="s">
        <v>206</v>
      </c>
      <c r="C70" s="120">
        <v>1</v>
      </c>
      <c r="D70" s="121">
        <f t="shared" si="22"/>
        <v>28500</v>
      </c>
      <c r="E70" s="121">
        <f t="shared" si="3"/>
        <v>9250</v>
      </c>
      <c r="F70" s="121">
        <f t="shared" si="4"/>
        <v>9250</v>
      </c>
      <c r="G70" s="121">
        <f t="shared" si="5"/>
        <v>8250</v>
      </c>
      <c r="H70" s="120">
        <v>1</v>
      </c>
      <c r="I70" s="121">
        <f t="shared" ref="I70:I79" si="24">21250*$I$2</f>
        <v>42500</v>
      </c>
      <c r="J70" s="121">
        <f t="shared" si="6"/>
        <v>9250</v>
      </c>
      <c r="K70" s="121">
        <f t="shared" si="7"/>
        <v>9250</v>
      </c>
      <c r="L70" s="121">
        <f t="shared" si="8"/>
        <v>8250</v>
      </c>
      <c r="M70" s="120">
        <v>1</v>
      </c>
      <c r="N70" s="121">
        <f t="shared" si="23"/>
        <v>60500</v>
      </c>
      <c r="O70" s="121">
        <f t="shared" si="9"/>
        <v>9250</v>
      </c>
      <c r="P70" s="121">
        <f t="shared" si="10"/>
        <v>9250</v>
      </c>
      <c r="Q70" s="121">
        <f t="shared" si="11"/>
        <v>8250</v>
      </c>
      <c r="R70" s="122"/>
      <c r="S70" s="126">
        <f t="shared" ref="S70:S82" si="25">SUM(D70+E70+F70+G70+I70+J70+K70+L70+N70+O70+P70+Q70)</f>
        <v>211750</v>
      </c>
    </row>
    <row r="71" spans="1:19" s="124" customFormat="1" ht="19.5" x14ac:dyDescent="0.45">
      <c r="A71" s="120">
        <v>66</v>
      </c>
      <c r="B71" s="125" t="s">
        <v>207</v>
      </c>
      <c r="C71" s="120">
        <v>1</v>
      </c>
      <c r="D71" s="121">
        <f t="shared" si="22"/>
        <v>28500</v>
      </c>
      <c r="E71" s="121">
        <f t="shared" ref="E71:E81" si="26">SUM($E$2)</f>
        <v>9250</v>
      </c>
      <c r="F71" s="121">
        <f t="shared" ref="F71:F81" si="27">SUM($F$2)</f>
        <v>9250</v>
      </c>
      <c r="G71" s="121">
        <f t="shared" ref="G71:G81" si="28">SUM($G$2)</f>
        <v>8250</v>
      </c>
      <c r="H71" s="120">
        <v>1</v>
      </c>
      <c r="I71" s="121">
        <f t="shared" si="24"/>
        <v>42500</v>
      </c>
      <c r="J71" s="121">
        <f t="shared" ref="J71:J82" si="29">SUM($J$2)</f>
        <v>9250</v>
      </c>
      <c r="K71" s="121">
        <f t="shared" ref="K71:K82" si="30">SUM($K$2)</f>
        <v>9250</v>
      </c>
      <c r="L71" s="121">
        <f t="shared" ref="L71:L82" si="31">SUM($L$2)</f>
        <v>8250</v>
      </c>
      <c r="M71" s="120">
        <v>1</v>
      </c>
      <c r="N71" s="121">
        <f t="shared" si="23"/>
        <v>60500</v>
      </c>
      <c r="O71" s="121">
        <f t="shared" ref="O71:O81" si="32">SUM($O$2)</f>
        <v>9250</v>
      </c>
      <c r="P71" s="121">
        <f t="shared" ref="P71:P81" si="33">SUM($P$2)</f>
        <v>9250</v>
      </c>
      <c r="Q71" s="121">
        <f t="shared" ref="Q71:Q81" si="34">SUM($Q$2)</f>
        <v>8250</v>
      </c>
      <c r="R71" s="122"/>
      <c r="S71" s="126">
        <f t="shared" si="25"/>
        <v>211750</v>
      </c>
    </row>
    <row r="72" spans="1:19" s="124" customFormat="1" ht="19.5" x14ac:dyDescent="0.45">
      <c r="A72" s="118">
        <v>67</v>
      </c>
      <c r="B72" s="125" t="s">
        <v>208</v>
      </c>
      <c r="C72" s="120">
        <v>1</v>
      </c>
      <c r="D72" s="121">
        <f t="shared" si="22"/>
        <v>28500</v>
      </c>
      <c r="E72" s="121">
        <f t="shared" si="26"/>
        <v>9250</v>
      </c>
      <c r="F72" s="121">
        <f t="shared" si="27"/>
        <v>9250</v>
      </c>
      <c r="G72" s="121">
        <f t="shared" si="28"/>
        <v>8250</v>
      </c>
      <c r="H72" s="120">
        <v>1</v>
      </c>
      <c r="I72" s="121">
        <f t="shared" si="24"/>
        <v>42500</v>
      </c>
      <c r="J72" s="121">
        <f t="shared" si="29"/>
        <v>9250</v>
      </c>
      <c r="K72" s="121">
        <f t="shared" si="30"/>
        <v>9250</v>
      </c>
      <c r="L72" s="121">
        <f t="shared" si="31"/>
        <v>8250</v>
      </c>
      <c r="M72" s="120">
        <v>1</v>
      </c>
      <c r="N72" s="121">
        <f t="shared" si="23"/>
        <v>60500</v>
      </c>
      <c r="O72" s="121">
        <f t="shared" si="32"/>
        <v>9250</v>
      </c>
      <c r="P72" s="121">
        <f t="shared" si="33"/>
        <v>9250</v>
      </c>
      <c r="Q72" s="121">
        <f t="shared" si="34"/>
        <v>8250</v>
      </c>
      <c r="R72" s="122"/>
      <c r="S72" s="126">
        <f t="shared" si="25"/>
        <v>211750</v>
      </c>
    </row>
    <row r="73" spans="1:19" s="124" customFormat="1" ht="19.5" x14ac:dyDescent="0.45">
      <c r="A73" s="120">
        <v>68</v>
      </c>
      <c r="B73" s="125" t="s">
        <v>209</v>
      </c>
      <c r="C73" s="120">
        <v>1</v>
      </c>
      <c r="D73" s="121">
        <f t="shared" si="22"/>
        <v>28500</v>
      </c>
      <c r="E73" s="121">
        <f t="shared" si="26"/>
        <v>9250</v>
      </c>
      <c r="F73" s="121">
        <f t="shared" si="27"/>
        <v>9250</v>
      </c>
      <c r="G73" s="121">
        <f t="shared" si="28"/>
        <v>8250</v>
      </c>
      <c r="H73" s="120">
        <v>1</v>
      </c>
      <c r="I73" s="121">
        <f t="shared" si="24"/>
        <v>42500</v>
      </c>
      <c r="J73" s="121">
        <f t="shared" si="29"/>
        <v>9250</v>
      </c>
      <c r="K73" s="121">
        <f t="shared" si="30"/>
        <v>9250</v>
      </c>
      <c r="L73" s="121">
        <f t="shared" si="31"/>
        <v>8250</v>
      </c>
      <c r="M73" s="120">
        <v>1</v>
      </c>
      <c r="N73" s="121">
        <f t="shared" si="23"/>
        <v>60500</v>
      </c>
      <c r="O73" s="121">
        <f t="shared" si="32"/>
        <v>9250</v>
      </c>
      <c r="P73" s="121">
        <f t="shared" si="33"/>
        <v>9250</v>
      </c>
      <c r="Q73" s="121">
        <f t="shared" si="34"/>
        <v>8250</v>
      </c>
      <c r="R73" s="122"/>
      <c r="S73" s="126">
        <f t="shared" si="25"/>
        <v>211750</v>
      </c>
    </row>
    <row r="74" spans="1:19" s="124" customFormat="1" ht="19.5" x14ac:dyDescent="0.45">
      <c r="A74" s="118">
        <v>69</v>
      </c>
      <c r="B74" s="125" t="s">
        <v>210</v>
      </c>
      <c r="C74" s="120">
        <v>1</v>
      </c>
      <c r="D74" s="121">
        <f t="shared" si="22"/>
        <v>28500</v>
      </c>
      <c r="E74" s="121">
        <f t="shared" si="26"/>
        <v>9250</v>
      </c>
      <c r="F74" s="121">
        <f t="shared" si="27"/>
        <v>9250</v>
      </c>
      <c r="G74" s="121">
        <f t="shared" si="28"/>
        <v>8250</v>
      </c>
      <c r="H74" s="120">
        <v>1</v>
      </c>
      <c r="I74" s="121">
        <f t="shared" si="24"/>
        <v>42500</v>
      </c>
      <c r="J74" s="121">
        <f t="shared" si="29"/>
        <v>9250</v>
      </c>
      <c r="K74" s="121">
        <f t="shared" si="30"/>
        <v>9250</v>
      </c>
      <c r="L74" s="121">
        <f t="shared" si="31"/>
        <v>8250</v>
      </c>
      <c r="M74" s="120">
        <v>1</v>
      </c>
      <c r="N74" s="121">
        <f t="shared" si="23"/>
        <v>60500</v>
      </c>
      <c r="O74" s="121">
        <f t="shared" si="32"/>
        <v>9250</v>
      </c>
      <c r="P74" s="121">
        <f t="shared" si="33"/>
        <v>9250</v>
      </c>
      <c r="Q74" s="121">
        <f t="shared" si="34"/>
        <v>8250</v>
      </c>
      <c r="R74" s="122"/>
      <c r="S74" s="126">
        <f t="shared" si="25"/>
        <v>211750</v>
      </c>
    </row>
    <row r="75" spans="1:19" s="124" customFormat="1" ht="19.5" x14ac:dyDescent="0.45">
      <c r="A75" s="120">
        <v>70</v>
      </c>
      <c r="B75" s="125" t="s">
        <v>211</v>
      </c>
      <c r="C75" s="120">
        <v>1</v>
      </c>
      <c r="D75" s="121">
        <f t="shared" si="22"/>
        <v>28500</v>
      </c>
      <c r="E75" s="121">
        <f t="shared" si="26"/>
        <v>9250</v>
      </c>
      <c r="F75" s="121">
        <f t="shared" si="27"/>
        <v>9250</v>
      </c>
      <c r="G75" s="121">
        <f t="shared" si="28"/>
        <v>8250</v>
      </c>
      <c r="H75" s="120">
        <v>1</v>
      </c>
      <c r="I75" s="121">
        <f t="shared" si="24"/>
        <v>42500</v>
      </c>
      <c r="J75" s="121">
        <f t="shared" si="29"/>
        <v>9250</v>
      </c>
      <c r="K75" s="121">
        <f t="shared" si="30"/>
        <v>9250</v>
      </c>
      <c r="L75" s="121">
        <f t="shared" si="31"/>
        <v>8250</v>
      </c>
      <c r="M75" s="120">
        <v>2</v>
      </c>
      <c r="N75" s="121">
        <f>22687.5*$N$2</f>
        <v>45375</v>
      </c>
      <c r="O75" s="121">
        <f t="shared" si="32"/>
        <v>9250</v>
      </c>
      <c r="P75" s="121">
        <f t="shared" si="33"/>
        <v>9250</v>
      </c>
      <c r="Q75" s="121">
        <f t="shared" si="34"/>
        <v>8250</v>
      </c>
      <c r="R75" s="122"/>
      <c r="S75" s="126">
        <f t="shared" si="25"/>
        <v>196625</v>
      </c>
    </row>
    <row r="76" spans="1:19" s="124" customFormat="1" ht="19.5" x14ac:dyDescent="0.45">
      <c r="A76" s="118">
        <v>71</v>
      </c>
      <c r="B76" s="125" t="s">
        <v>212</v>
      </c>
      <c r="C76" s="120">
        <v>1</v>
      </c>
      <c r="D76" s="121">
        <f t="shared" si="22"/>
        <v>28500</v>
      </c>
      <c r="E76" s="121">
        <f t="shared" si="26"/>
        <v>9250</v>
      </c>
      <c r="F76" s="121">
        <f t="shared" si="27"/>
        <v>9250</v>
      </c>
      <c r="G76" s="121">
        <f t="shared" si="28"/>
        <v>8250</v>
      </c>
      <c r="H76" s="120">
        <v>1</v>
      </c>
      <c r="I76" s="121">
        <f t="shared" si="24"/>
        <v>42500</v>
      </c>
      <c r="J76" s="121">
        <f t="shared" si="29"/>
        <v>9250</v>
      </c>
      <c r="K76" s="121">
        <f t="shared" si="30"/>
        <v>9250</v>
      </c>
      <c r="L76" s="121">
        <f t="shared" si="31"/>
        <v>8250</v>
      </c>
      <c r="M76" s="120">
        <v>1</v>
      </c>
      <c r="N76" s="121">
        <f>30250*$N$2</f>
        <v>60500</v>
      </c>
      <c r="O76" s="121">
        <f t="shared" si="32"/>
        <v>9250</v>
      </c>
      <c r="P76" s="121">
        <f t="shared" si="33"/>
        <v>9250</v>
      </c>
      <c r="Q76" s="121">
        <f t="shared" si="34"/>
        <v>8250</v>
      </c>
      <c r="R76" s="122"/>
      <c r="S76" s="126">
        <f t="shared" si="25"/>
        <v>211750</v>
      </c>
    </row>
    <row r="77" spans="1:19" s="124" customFormat="1" ht="19.5" x14ac:dyDescent="0.45">
      <c r="A77" s="120">
        <v>72</v>
      </c>
      <c r="B77" s="125" t="s">
        <v>213</v>
      </c>
      <c r="C77" s="120">
        <v>1</v>
      </c>
      <c r="D77" s="121">
        <f t="shared" si="22"/>
        <v>28500</v>
      </c>
      <c r="E77" s="121">
        <f t="shared" si="26"/>
        <v>9250</v>
      </c>
      <c r="F77" s="121">
        <f t="shared" si="27"/>
        <v>9250</v>
      </c>
      <c r="G77" s="121">
        <f t="shared" si="28"/>
        <v>8250</v>
      </c>
      <c r="H77" s="120">
        <v>1</v>
      </c>
      <c r="I77" s="121">
        <f t="shared" si="24"/>
        <v>42500</v>
      </c>
      <c r="J77" s="121">
        <f t="shared" si="29"/>
        <v>9250</v>
      </c>
      <c r="K77" s="121">
        <f t="shared" si="30"/>
        <v>9250</v>
      </c>
      <c r="L77" s="121">
        <f t="shared" si="31"/>
        <v>8250</v>
      </c>
      <c r="M77" s="120">
        <v>1</v>
      </c>
      <c r="N77" s="121">
        <f>30250*$N$2</f>
        <v>60500</v>
      </c>
      <c r="O77" s="121">
        <f t="shared" si="32"/>
        <v>9250</v>
      </c>
      <c r="P77" s="121">
        <f t="shared" si="33"/>
        <v>9250</v>
      </c>
      <c r="Q77" s="121">
        <f t="shared" si="34"/>
        <v>8250</v>
      </c>
      <c r="R77" s="122"/>
      <c r="S77" s="126">
        <f t="shared" si="25"/>
        <v>211750</v>
      </c>
    </row>
    <row r="78" spans="1:19" s="124" customFormat="1" ht="19.5" x14ac:dyDescent="0.45">
      <c r="A78" s="118">
        <v>73</v>
      </c>
      <c r="B78" s="125" t="s">
        <v>214</v>
      </c>
      <c r="C78" s="120">
        <v>1</v>
      </c>
      <c r="D78" s="121">
        <f t="shared" si="22"/>
        <v>28500</v>
      </c>
      <c r="E78" s="121">
        <f t="shared" si="26"/>
        <v>9250</v>
      </c>
      <c r="F78" s="121">
        <f t="shared" si="27"/>
        <v>9250</v>
      </c>
      <c r="G78" s="121">
        <f t="shared" si="28"/>
        <v>8250</v>
      </c>
      <c r="H78" s="120">
        <v>1</v>
      </c>
      <c r="I78" s="121">
        <f t="shared" si="24"/>
        <v>42500</v>
      </c>
      <c r="J78" s="121">
        <f t="shared" si="29"/>
        <v>9250</v>
      </c>
      <c r="K78" s="121">
        <f t="shared" si="30"/>
        <v>9250</v>
      </c>
      <c r="L78" s="121">
        <f t="shared" si="31"/>
        <v>8250</v>
      </c>
      <c r="M78" s="120">
        <v>1</v>
      </c>
      <c r="N78" s="121">
        <f>30250*$N$2</f>
        <v>60500</v>
      </c>
      <c r="O78" s="121">
        <f t="shared" si="32"/>
        <v>9250</v>
      </c>
      <c r="P78" s="121">
        <f t="shared" si="33"/>
        <v>9250</v>
      </c>
      <c r="Q78" s="121">
        <f t="shared" si="34"/>
        <v>8250</v>
      </c>
      <c r="R78" s="122"/>
      <c r="S78" s="126">
        <f t="shared" si="25"/>
        <v>211750</v>
      </c>
    </row>
    <row r="79" spans="1:19" s="124" customFormat="1" ht="19.5" x14ac:dyDescent="0.45">
      <c r="A79" s="120">
        <v>74</v>
      </c>
      <c r="B79" s="125" t="s">
        <v>215</v>
      </c>
      <c r="C79" s="120">
        <v>1</v>
      </c>
      <c r="D79" s="121">
        <f t="shared" si="22"/>
        <v>28500</v>
      </c>
      <c r="E79" s="121">
        <f t="shared" si="26"/>
        <v>9250</v>
      </c>
      <c r="F79" s="121">
        <f t="shared" si="27"/>
        <v>9250</v>
      </c>
      <c r="G79" s="121">
        <f t="shared" si="28"/>
        <v>8250</v>
      </c>
      <c r="H79" s="120">
        <v>1</v>
      </c>
      <c r="I79" s="121">
        <f t="shared" si="24"/>
        <v>42500</v>
      </c>
      <c r="J79" s="121">
        <f t="shared" si="29"/>
        <v>9250</v>
      </c>
      <c r="K79" s="121">
        <f t="shared" si="30"/>
        <v>9250</v>
      </c>
      <c r="L79" s="121">
        <f t="shared" si="31"/>
        <v>8250</v>
      </c>
      <c r="M79" s="120">
        <v>1</v>
      </c>
      <c r="N79" s="121">
        <f>30250*$N$2</f>
        <v>60500</v>
      </c>
      <c r="O79" s="121">
        <f t="shared" si="32"/>
        <v>9250</v>
      </c>
      <c r="P79" s="121">
        <f t="shared" si="33"/>
        <v>9250</v>
      </c>
      <c r="Q79" s="121">
        <f t="shared" si="34"/>
        <v>8250</v>
      </c>
      <c r="R79" s="122"/>
      <c r="S79" s="126">
        <f t="shared" si="25"/>
        <v>211750</v>
      </c>
    </row>
    <row r="80" spans="1:19" s="124" customFormat="1" ht="19.5" x14ac:dyDescent="0.45">
      <c r="A80" s="118">
        <v>75</v>
      </c>
      <c r="B80" s="125" t="s">
        <v>216</v>
      </c>
      <c r="C80" s="120">
        <v>2</v>
      </c>
      <c r="D80" s="121">
        <f>10687.5*$D$2</f>
        <v>21375</v>
      </c>
      <c r="E80" s="121">
        <f t="shared" si="26"/>
        <v>9250</v>
      </c>
      <c r="F80" s="121">
        <f t="shared" si="27"/>
        <v>9250</v>
      </c>
      <c r="G80" s="121">
        <f t="shared" si="28"/>
        <v>8250</v>
      </c>
      <c r="H80" s="120">
        <v>2</v>
      </c>
      <c r="I80" s="121">
        <f>15937.5*$I$2</f>
        <v>31875</v>
      </c>
      <c r="J80" s="121">
        <f t="shared" si="29"/>
        <v>9250</v>
      </c>
      <c r="K80" s="121">
        <f t="shared" si="30"/>
        <v>9250</v>
      </c>
      <c r="L80" s="121">
        <f t="shared" si="31"/>
        <v>8250</v>
      </c>
      <c r="M80" s="120">
        <v>2</v>
      </c>
      <c r="N80" s="121">
        <f>22687.5*$N$2</f>
        <v>45375</v>
      </c>
      <c r="O80" s="121">
        <f t="shared" si="32"/>
        <v>9250</v>
      </c>
      <c r="P80" s="121">
        <f t="shared" si="33"/>
        <v>9250</v>
      </c>
      <c r="Q80" s="121">
        <f t="shared" si="34"/>
        <v>8250</v>
      </c>
      <c r="R80" s="122"/>
      <c r="S80" s="126">
        <f t="shared" si="25"/>
        <v>178875</v>
      </c>
    </row>
    <row r="81" spans="1:19" s="124" customFormat="1" ht="19.5" x14ac:dyDescent="0.45">
      <c r="A81" s="120">
        <v>76</v>
      </c>
      <c r="B81" s="125" t="s">
        <v>217</v>
      </c>
      <c r="C81" s="120">
        <v>1</v>
      </c>
      <c r="D81" s="121">
        <f>14250*$D$2</f>
        <v>28500</v>
      </c>
      <c r="E81" s="121">
        <f t="shared" si="26"/>
        <v>9250</v>
      </c>
      <c r="F81" s="121">
        <f t="shared" si="27"/>
        <v>9250</v>
      </c>
      <c r="G81" s="121">
        <f t="shared" si="28"/>
        <v>8250</v>
      </c>
      <c r="H81" s="120">
        <v>1</v>
      </c>
      <c r="I81" s="121">
        <f>21250*$I$2</f>
        <v>42500</v>
      </c>
      <c r="J81" s="121">
        <f t="shared" si="29"/>
        <v>9250</v>
      </c>
      <c r="K81" s="121">
        <f t="shared" si="30"/>
        <v>9250</v>
      </c>
      <c r="L81" s="121">
        <f t="shared" si="31"/>
        <v>8250</v>
      </c>
      <c r="M81" s="120">
        <v>1</v>
      </c>
      <c r="N81" s="121">
        <f>30250*$N$2</f>
        <v>60500</v>
      </c>
      <c r="O81" s="121">
        <f t="shared" si="32"/>
        <v>9250</v>
      </c>
      <c r="P81" s="121">
        <f t="shared" si="33"/>
        <v>9250</v>
      </c>
      <c r="Q81" s="121">
        <f t="shared" si="34"/>
        <v>8250</v>
      </c>
      <c r="R81" s="122"/>
      <c r="S81" s="126">
        <f t="shared" si="25"/>
        <v>211750</v>
      </c>
    </row>
    <row r="82" spans="1:19" s="124" customFormat="1" ht="19.5" x14ac:dyDescent="0.45">
      <c r="A82" s="118">
        <v>77</v>
      </c>
      <c r="B82" s="125" t="s">
        <v>218</v>
      </c>
      <c r="C82" s="120" t="s">
        <v>16</v>
      </c>
      <c r="D82" s="121">
        <v>0</v>
      </c>
      <c r="E82" s="121"/>
      <c r="F82" s="121"/>
      <c r="G82" s="121"/>
      <c r="H82" s="120">
        <v>1</v>
      </c>
      <c r="I82" s="121">
        <f>21250*$I$2</f>
        <v>42500</v>
      </c>
      <c r="J82" s="121">
        <f t="shared" si="29"/>
        <v>9250</v>
      </c>
      <c r="K82" s="121">
        <f t="shared" si="30"/>
        <v>9250</v>
      </c>
      <c r="L82" s="121">
        <f t="shared" si="31"/>
        <v>8250</v>
      </c>
      <c r="M82" s="120" t="s">
        <v>16</v>
      </c>
      <c r="N82" s="121">
        <v>0</v>
      </c>
      <c r="O82" s="121"/>
      <c r="P82" s="121"/>
      <c r="Q82" s="121"/>
      <c r="R82" s="122"/>
      <c r="S82" s="126">
        <f t="shared" si="25"/>
        <v>69250</v>
      </c>
    </row>
    <row r="83" spans="1:19" s="124" customFormat="1" ht="19.5" x14ac:dyDescent="0.45">
      <c r="A83" s="127"/>
      <c r="B83" s="128" t="s">
        <v>219</v>
      </c>
      <c r="C83" s="120"/>
      <c r="D83" s="129">
        <f>SUM(D6:D82)</f>
        <v>2130375</v>
      </c>
      <c r="E83" s="121">
        <f>SUM(E6:E82)</f>
        <v>703000</v>
      </c>
      <c r="F83" s="121">
        <f>SUM(F6:F82)</f>
        <v>703000</v>
      </c>
      <c r="G83" s="121">
        <f>SUM(G6:G82)</f>
        <v>627000</v>
      </c>
      <c r="H83" s="129"/>
      <c r="I83" s="129">
        <f>SUM(I6:I82)</f>
        <v>3145000</v>
      </c>
      <c r="J83" s="126">
        <f>SUM(J6:J82)</f>
        <v>712250</v>
      </c>
      <c r="K83" s="126">
        <f>SUM(K6:K82)</f>
        <v>712250</v>
      </c>
      <c r="L83" s="126">
        <f>SUM(L6:L82)</f>
        <v>635250</v>
      </c>
      <c r="M83" s="129"/>
      <c r="N83" s="129">
        <f>SUM(N6:N82)</f>
        <v>4431625</v>
      </c>
      <c r="O83" s="126">
        <f>SUM(O6:O82)</f>
        <v>703000</v>
      </c>
      <c r="P83" s="126">
        <f>SUM(P6:P82)</f>
        <v>703000</v>
      </c>
      <c r="Q83" s="126">
        <f>SUM(Q6:Q82)</f>
        <v>627000</v>
      </c>
      <c r="R83" s="122"/>
      <c r="S83" s="123">
        <f>SUM(S6:S82)</f>
        <v>15832750</v>
      </c>
    </row>
    <row r="84" spans="1:19" s="124" customFormat="1" ht="19.5" x14ac:dyDescent="0.45">
      <c r="F84" s="130"/>
      <c r="G84" s="131"/>
      <c r="I84" s="130"/>
      <c r="J84" s="130"/>
      <c r="K84" s="131"/>
      <c r="L84" s="131"/>
      <c r="N84" s="132"/>
      <c r="O84" s="132"/>
      <c r="P84" s="131"/>
      <c r="Q84" s="131"/>
      <c r="R84" s="133"/>
    </row>
    <row r="85" spans="1:19" s="134" customFormat="1" ht="19.5" x14ac:dyDescent="0.45">
      <c r="B85" s="135"/>
      <c r="C85" s="135" t="s">
        <v>220</v>
      </c>
      <c r="D85" s="136" t="s">
        <v>221</v>
      </c>
      <c r="E85" s="137" t="s">
        <v>128</v>
      </c>
      <c r="F85" s="138" t="s">
        <v>130</v>
      </c>
      <c r="G85" s="139" t="s">
        <v>131</v>
      </c>
      <c r="H85" s="140" t="s">
        <v>220</v>
      </c>
      <c r="I85" s="141" t="s">
        <v>221</v>
      </c>
      <c r="J85" s="142" t="s">
        <v>222</v>
      </c>
      <c r="K85" s="142" t="s">
        <v>223</v>
      </c>
      <c r="L85" s="143" t="s">
        <v>137</v>
      </c>
      <c r="M85" s="144"/>
      <c r="N85" s="144"/>
      <c r="O85" s="145"/>
      <c r="P85" s="146"/>
      <c r="Q85" s="146"/>
      <c r="R85" s="147"/>
    </row>
    <row r="86" spans="1:19" s="134" customFormat="1" ht="19.5" x14ac:dyDescent="0.2">
      <c r="B86" s="148">
        <v>1</v>
      </c>
      <c r="C86" s="138">
        <v>1250</v>
      </c>
      <c r="D86" s="138">
        <v>1000</v>
      </c>
      <c r="E86" s="139">
        <f>C86+13*D86</f>
        <v>14250</v>
      </c>
      <c r="F86" s="138">
        <f>C86+20*D86</f>
        <v>21250</v>
      </c>
      <c r="G86" s="139">
        <f>C86+29*D86</f>
        <v>30250</v>
      </c>
      <c r="H86" s="143">
        <v>1250</v>
      </c>
      <c r="I86" s="143">
        <v>1000</v>
      </c>
      <c r="J86" s="142">
        <f>H86+8*I86</f>
        <v>9250</v>
      </c>
      <c r="K86" s="142">
        <f>H86+8*I86</f>
        <v>9250</v>
      </c>
      <c r="L86" s="143">
        <f>H86+7*I86</f>
        <v>8250</v>
      </c>
      <c r="M86" s="144"/>
      <c r="N86" s="144"/>
      <c r="O86" s="145"/>
      <c r="P86" s="146"/>
      <c r="Q86" s="146"/>
      <c r="R86" s="147"/>
    </row>
    <row r="87" spans="1:19" s="134" customFormat="1" ht="19.5" x14ac:dyDescent="0.2">
      <c r="B87" s="148">
        <v>2</v>
      </c>
      <c r="C87" s="138">
        <v>937.5</v>
      </c>
      <c r="D87" s="138">
        <v>750</v>
      </c>
      <c r="E87" s="139">
        <f t="shared" ref="E87:E88" si="35">C87+13*D87</f>
        <v>10687.5</v>
      </c>
      <c r="F87" s="138">
        <f t="shared" ref="F87:F88" si="36">C87+20*D87</f>
        <v>15937.5</v>
      </c>
      <c r="G87" s="139">
        <f t="shared" ref="G87:G88" si="37">C87+29*D87</f>
        <v>22687.5</v>
      </c>
      <c r="H87" s="144"/>
      <c r="I87" s="144"/>
      <c r="J87" s="145"/>
      <c r="K87" s="146"/>
      <c r="L87" s="146"/>
      <c r="M87" s="144"/>
      <c r="N87" s="144"/>
      <c r="O87" s="145"/>
      <c r="P87" s="146"/>
      <c r="Q87" s="146"/>
      <c r="R87" s="147"/>
    </row>
    <row r="88" spans="1:19" s="149" customFormat="1" ht="21" customHeight="1" x14ac:dyDescent="0.2">
      <c r="B88" s="148">
        <v>3</v>
      </c>
      <c r="C88" s="138">
        <v>625</v>
      </c>
      <c r="D88" s="138">
        <v>500</v>
      </c>
      <c r="E88" s="139">
        <f t="shared" si="35"/>
        <v>7125</v>
      </c>
      <c r="F88" s="138">
        <f t="shared" si="36"/>
        <v>10625</v>
      </c>
      <c r="G88" s="139">
        <f t="shared" si="37"/>
        <v>15125</v>
      </c>
      <c r="I88" s="150"/>
      <c r="J88" s="150"/>
      <c r="K88" s="150"/>
      <c r="L88" s="150"/>
      <c r="M88" s="151"/>
      <c r="N88" s="150"/>
      <c r="O88" s="150"/>
      <c r="P88" s="150"/>
      <c r="Q88" s="150"/>
      <c r="R88" s="152"/>
    </row>
    <row r="89" spans="1:19" ht="26.1" customHeight="1" x14ac:dyDescent="0.5">
      <c r="A89" s="153" t="s">
        <v>224</v>
      </c>
      <c r="B89" s="154" t="s">
        <v>225</v>
      </c>
      <c r="C89" s="155" t="s">
        <v>226</v>
      </c>
    </row>
    <row r="90" spans="1:19" x14ac:dyDescent="0.5">
      <c r="A90" s="134" t="s">
        <v>227</v>
      </c>
      <c r="B90" s="159">
        <f>+D83+I83+N83</f>
        <v>9707000</v>
      </c>
      <c r="C90" s="159">
        <v>7</v>
      </c>
    </row>
    <row r="91" spans="1:19" x14ac:dyDescent="0.5">
      <c r="A91" s="160" t="s">
        <v>222</v>
      </c>
      <c r="B91" s="159">
        <f>+E83+J83+O83</f>
        <v>2118250</v>
      </c>
      <c r="C91" s="161">
        <v>3</v>
      </c>
    </row>
    <row r="92" spans="1:19" x14ac:dyDescent="0.5">
      <c r="A92" s="162" t="s">
        <v>223</v>
      </c>
      <c r="B92" s="159">
        <f>+F83+K83+P83</f>
        <v>2118250</v>
      </c>
      <c r="C92" s="161"/>
    </row>
    <row r="93" spans="1:19" x14ac:dyDescent="0.5">
      <c r="A93" s="162" t="s">
        <v>137</v>
      </c>
      <c r="B93" s="159">
        <f>+G83+L83+Q83</f>
        <v>1889250</v>
      </c>
      <c r="C93" s="161"/>
    </row>
  </sheetData>
  <autoFilter ref="A5:Q93" xr:uid="{0F8C5219-E33E-4C5D-997F-AD363686C597}"/>
  <mergeCells count="6">
    <mergeCell ref="A1:S1"/>
    <mergeCell ref="C3:D3"/>
    <mergeCell ref="H3:I3"/>
    <mergeCell ref="M3:N3"/>
    <mergeCell ref="R3:R5"/>
    <mergeCell ref="C91:C93"/>
  </mergeCells>
  <printOptions horizontalCentered="1"/>
  <pageMargins left="0" right="0" top="0.59055118110236227" bottom="0.59055118110236227" header="0.31496062992125984" footer="0.51181102362204722"/>
  <pageSetup paperSize="9" scale="84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6F6B9-3AA0-4E1B-A57D-60B1BE52CCCD}">
  <sheetPr>
    <tabColor theme="6" tint="-0.249977111117893"/>
    <pageSetUpPr fitToPage="1"/>
  </sheetPr>
  <dimension ref="A1:T13"/>
  <sheetViews>
    <sheetView zoomScale="80" zoomScaleNormal="80" workbookViewId="0">
      <selection activeCell="D14" sqref="D14"/>
    </sheetView>
  </sheetViews>
  <sheetFormatPr defaultColWidth="9.125" defaultRowHeight="24" x14ac:dyDescent="0.55000000000000004"/>
  <cols>
    <col min="1" max="1" width="7.75" style="166" customWidth="1"/>
    <col min="2" max="2" width="4.375" style="167" customWidth="1"/>
    <col min="3" max="3" width="47.375" style="168" customWidth="1"/>
    <col min="4" max="4" width="15.875" style="166" customWidth="1"/>
    <col min="5" max="19" width="12.125" style="165" customWidth="1"/>
    <col min="20" max="16384" width="9.125" style="165"/>
  </cols>
  <sheetData>
    <row r="1" spans="1:20" x14ac:dyDescent="0.55000000000000004">
      <c r="A1" s="163" t="s">
        <v>228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4"/>
    </row>
    <row r="2" spans="1:20" x14ac:dyDescent="0.55000000000000004">
      <c r="A2" s="163" t="s">
        <v>229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4"/>
    </row>
    <row r="3" spans="1:20" x14ac:dyDescent="0.55000000000000004">
      <c r="A3" s="163" t="s">
        <v>230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4"/>
    </row>
    <row r="4" spans="1:20" x14ac:dyDescent="0.55000000000000004">
      <c r="A4" s="163" t="s">
        <v>231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4"/>
    </row>
    <row r="5" spans="1:20" x14ac:dyDescent="0.55000000000000004">
      <c r="D5" s="169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1"/>
    </row>
    <row r="6" spans="1:20" ht="72" x14ac:dyDescent="0.55000000000000004">
      <c r="A6" s="172" t="s">
        <v>232</v>
      </c>
      <c r="B6" s="173" t="s">
        <v>233</v>
      </c>
      <c r="C6" s="174"/>
      <c r="D6" s="172" t="s">
        <v>234</v>
      </c>
      <c r="E6" s="175" t="s">
        <v>235</v>
      </c>
      <c r="F6" s="176">
        <v>23285</v>
      </c>
      <c r="G6" s="176">
        <v>23316</v>
      </c>
      <c r="H6" s="176">
        <v>23346</v>
      </c>
      <c r="I6" s="176">
        <v>23377</v>
      </c>
      <c r="J6" s="176">
        <v>23408</v>
      </c>
      <c r="K6" s="176">
        <v>23437</v>
      </c>
      <c r="L6" s="176">
        <v>23468</v>
      </c>
      <c r="M6" s="176">
        <v>23498</v>
      </c>
      <c r="N6" s="176">
        <v>23529</v>
      </c>
      <c r="O6" s="176">
        <v>23559</v>
      </c>
      <c r="P6" s="176">
        <v>23590</v>
      </c>
      <c r="Q6" s="176">
        <v>23621</v>
      </c>
      <c r="R6" s="175" t="s">
        <v>236</v>
      </c>
      <c r="S6" s="175" t="s">
        <v>237</v>
      </c>
    </row>
    <row r="7" spans="1:20" s="182" customFormat="1" x14ac:dyDescent="0.55000000000000004">
      <c r="A7" s="177"/>
      <c r="B7" s="178" t="s">
        <v>238</v>
      </c>
      <c r="C7" s="179"/>
      <c r="D7" s="180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</row>
    <row r="8" spans="1:20" s="182" customFormat="1" x14ac:dyDescent="0.55000000000000004">
      <c r="A8" s="183"/>
      <c r="B8" s="184" t="s">
        <v>239</v>
      </c>
      <c r="C8" s="185" t="s">
        <v>240</v>
      </c>
      <c r="D8" s="186"/>
      <c r="E8" s="187"/>
      <c r="F8" s="188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</row>
    <row r="9" spans="1:20" s="182" customFormat="1" x14ac:dyDescent="0.55000000000000004">
      <c r="A9" s="189"/>
      <c r="B9" s="190" t="s">
        <v>241</v>
      </c>
      <c r="C9" s="191"/>
      <c r="D9" s="192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</row>
    <row r="10" spans="1:20" s="199" customFormat="1" ht="22.5" customHeight="1" x14ac:dyDescent="0.2">
      <c r="A10" s="194" t="s">
        <v>242</v>
      </c>
      <c r="B10" s="195">
        <v>1</v>
      </c>
      <c r="C10" s="196" t="s">
        <v>8</v>
      </c>
      <c r="D10" s="197" t="s">
        <v>243</v>
      </c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</row>
    <row r="11" spans="1:20" x14ac:dyDescent="0.55000000000000004">
      <c r="A11" s="200"/>
      <c r="B11" s="201" t="s">
        <v>139</v>
      </c>
      <c r="C11" s="202"/>
      <c r="D11" s="203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</row>
    <row r="13" spans="1:20" x14ac:dyDescent="0.55000000000000004">
      <c r="A13" s="205"/>
    </row>
  </sheetData>
  <mergeCells count="6">
    <mergeCell ref="A1:S1"/>
    <mergeCell ref="A2:S2"/>
    <mergeCell ref="A3:S3"/>
    <mergeCell ref="A4:S4"/>
    <mergeCell ref="B6:C6"/>
    <mergeCell ref="B11:C11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5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41E64-47F7-4742-A9EA-5F10812C37E1}">
  <sheetPr>
    <tabColor rgb="FF92D050"/>
    <pageSetUpPr fitToPage="1"/>
  </sheetPr>
  <dimension ref="A1:AE24"/>
  <sheetViews>
    <sheetView zoomScale="70" zoomScaleNormal="70" workbookViewId="0">
      <selection activeCell="K41" sqref="K41"/>
    </sheetView>
  </sheetViews>
  <sheetFormatPr defaultRowHeight="14.25" x14ac:dyDescent="0.2"/>
  <cols>
    <col min="1" max="1" width="9" bestFit="1" customWidth="1"/>
    <col min="2" max="2" width="8.5" customWidth="1"/>
    <col min="3" max="3" width="16.375" customWidth="1"/>
    <col min="4" max="4" width="14" customWidth="1"/>
    <col min="5" max="5" width="16.5" customWidth="1"/>
    <col min="6" max="6" width="15.125" customWidth="1"/>
    <col min="7" max="10" width="12.625" customWidth="1"/>
    <col min="11" max="11" width="10.375" customWidth="1"/>
    <col min="12" max="13" width="14.125" customWidth="1"/>
    <col min="14" max="14" width="10.375" customWidth="1"/>
    <col min="15" max="16" width="14.5" customWidth="1"/>
    <col min="17" max="19" width="10.875" bestFit="1" customWidth="1"/>
    <col min="20" max="28" width="9" customWidth="1"/>
    <col min="29" max="29" width="12.125" bestFit="1" customWidth="1"/>
    <col min="30" max="30" width="12.375" customWidth="1"/>
  </cols>
  <sheetData>
    <row r="1" spans="1:31" s="207" customFormat="1" ht="23.25" customHeight="1" x14ac:dyDescent="0.2">
      <c r="A1" s="206" t="s">
        <v>244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</row>
    <row r="2" spans="1:31" s="207" customFormat="1" ht="23.25" customHeight="1" x14ac:dyDescent="0.2">
      <c r="A2" s="206" t="s">
        <v>245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</row>
    <row r="3" spans="1:31" s="207" customFormat="1" ht="23.25" customHeight="1" x14ac:dyDescent="0.2">
      <c r="A3" s="208" t="s">
        <v>246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</row>
    <row r="4" spans="1:31" s="207" customFormat="1" ht="23.25" customHeight="1" x14ac:dyDescent="0.2">
      <c r="A4" s="209">
        <v>12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</row>
    <row r="5" spans="1:31" s="226" customFormat="1" ht="27.75" x14ac:dyDescent="0.2">
      <c r="A5" s="210" t="s">
        <v>247</v>
      </c>
      <c r="B5" s="210" t="s">
        <v>248</v>
      </c>
      <c r="C5" s="211" t="s">
        <v>249</v>
      </c>
      <c r="D5" s="212" t="s">
        <v>250</v>
      </c>
      <c r="E5" s="213" t="s">
        <v>251</v>
      </c>
      <c r="F5" s="213" t="s">
        <v>252</v>
      </c>
      <c r="G5" s="214" t="s">
        <v>253</v>
      </c>
      <c r="H5" s="214" t="s">
        <v>254</v>
      </c>
      <c r="I5" s="214" t="s">
        <v>255</v>
      </c>
      <c r="J5" s="214" t="s">
        <v>256</v>
      </c>
      <c r="K5" s="215" t="s">
        <v>257</v>
      </c>
      <c r="L5" s="216"/>
      <c r="M5" s="217"/>
      <c r="N5" s="218" t="s">
        <v>258</v>
      </c>
      <c r="O5" s="219"/>
      <c r="P5" s="220"/>
      <c r="Q5" s="221" t="s">
        <v>259</v>
      </c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3"/>
      <c r="AC5" s="224" t="s">
        <v>260</v>
      </c>
      <c r="AD5" s="225" t="s">
        <v>261</v>
      </c>
    </row>
    <row r="6" spans="1:31" s="226" customFormat="1" ht="27.75" x14ac:dyDescent="0.2">
      <c r="A6" s="227"/>
      <c r="B6" s="227"/>
      <c r="C6" s="228"/>
      <c r="D6" s="229"/>
      <c r="E6" s="230"/>
      <c r="F6" s="230"/>
      <c r="G6" s="231"/>
      <c r="H6" s="231"/>
      <c r="I6" s="231"/>
      <c r="J6" s="231"/>
      <c r="K6" s="232" t="s">
        <v>262</v>
      </c>
      <c r="L6" s="233" t="s">
        <v>263</v>
      </c>
      <c r="M6" s="233" t="s">
        <v>264</v>
      </c>
      <c r="N6" s="234" t="s">
        <v>262</v>
      </c>
      <c r="O6" s="235" t="s">
        <v>263</v>
      </c>
      <c r="P6" s="235" t="s">
        <v>264</v>
      </c>
      <c r="Q6" s="236">
        <v>23285</v>
      </c>
      <c r="R6" s="236">
        <v>23316</v>
      </c>
      <c r="S6" s="236">
        <v>23346</v>
      </c>
      <c r="T6" s="236">
        <v>23377</v>
      </c>
      <c r="U6" s="236">
        <v>23408</v>
      </c>
      <c r="V6" s="236">
        <v>23437</v>
      </c>
      <c r="W6" s="236">
        <v>23468</v>
      </c>
      <c r="X6" s="236">
        <v>23498</v>
      </c>
      <c r="Y6" s="236">
        <v>23529</v>
      </c>
      <c r="Z6" s="236">
        <v>23559</v>
      </c>
      <c r="AA6" s="236">
        <v>23590</v>
      </c>
      <c r="AB6" s="236">
        <v>23621</v>
      </c>
      <c r="AC6" s="237"/>
      <c r="AD6" s="238"/>
    </row>
    <row r="7" spans="1:31" s="207" customFormat="1" ht="23.25" customHeight="1" x14ac:dyDescent="0.2">
      <c r="A7" s="239">
        <v>1</v>
      </c>
      <c r="B7" s="240" t="s">
        <v>142</v>
      </c>
      <c r="C7" s="241" t="s">
        <v>265</v>
      </c>
      <c r="D7" s="242" t="s">
        <v>266</v>
      </c>
      <c r="E7" s="243" t="s">
        <v>267</v>
      </c>
      <c r="F7" s="243" t="s">
        <v>268</v>
      </c>
      <c r="G7" s="244">
        <v>59960</v>
      </c>
      <c r="H7" s="244">
        <v>6000</v>
      </c>
      <c r="I7" s="244">
        <v>6000</v>
      </c>
      <c r="J7" s="245">
        <f t="shared" ref="J7:J14" si="0">SUM(I7*$A$4)</f>
        <v>72000</v>
      </c>
      <c r="K7" s="245">
        <v>0</v>
      </c>
      <c r="L7" s="245">
        <v>0</v>
      </c>
      <c r="M7" s="245">
        <v>0</v>
      </c>
      <c r="N7" s="245">
        <v>6000</v>
      </c>
      <c r="O7" s="246">
        <v>238341</v>
      </c>
      <c r="P7" s="246">
        <v>247087</v>
      </c>
      <c r="Q7" s="245">
        <v>6000</v>
      </c>
      <c r="R7" s="245">
        <v>6000</v>
      </c>
      <c r="S7" s="245">
        <v>6000</v>
      </c>
      <c r="T7" s="245"/>
      <c r="U7" s="245"/>
      <c r="V7" s="245"/>
      <c r="W7" s="245"/>
      <c r="X7" s="245"/>
      <c r="Y7" s="245"/>
      <c r="Z7" s="245"/>
      <c r="AA7" s="245"/>
      <c r="AB7" s="245"/>
      <c r="AC7" s="244">
        <f t="shared" ref="AC7:AC23" si="1">SUM(Q7:AB7)</f>
        <v>18000</v>
      </c>
      <c r="AD7" s="247"/>
      <c r="AE7" s="226"/>
    </row>
    <row r="8" spans="1:31" s="207" customFormat="1" ht="23.25" customHeight="1" x14ac:dyDescent="0.2">
      <c r="A8" s="239">
        <v>2</v>
      </c>
      <c r="B8" s="240" t="s">
        <v>142</v>
      </c>
      <c r="C8" s="241" t="s">
        <v>269</v>
      </c>
      <c r="D8" s="242" t="s">
        <v>270</v>
      </c>
      <c r="E8" s="243" t="s">
        <v>271</v>
      </c>
      <c r="F8" s="243" t="s">
        <v>272</v>
      </c>
      <c r="G8" s="244">
        <v>34630</v>
      </c>
      <c r="H8" s="244">
        <v>6000</v>
      </c>
      <c r="I8" s="244">
        <v>3800</v>
      </c>
      <c r="J8" s="245">
        <f t="shared" si="0"/>
        <v>45600</v>
      </c>
      <c r="K8" s="245">
        <v>0</v>
      </c>
      <c r="L8" s="245">
        <v>0</v>
      </c>
      <c r="M8" s="245">
        <v>0</v>
      </c>
      <c r="N8" s="245">
        <v>5000</v>
      </c>
      <c r="O8" s="246">
        <v>237098</v>
      </c>
      <c r="P8" s="246">
        <v>248060</v>
      </c>
      <c r="Q8" s="245">
        <v>3800</v>
      </c>
      <c r="R8" s="245">
        <v>3800</v>
      </c>
      <c r="S8" s="245">
        <v>3800</v>
      </c>
      <c r="T8" s="245"/>
      <c r="U8" s="245"/>
      <c r="V8" s="245"/>
      <c r="W8" s="245"/>
      <c r="X8" s="245"/>
      <c r="Y8" s="245"/>
      <c r="Z8" s="245"/>
      <c r="AA8" s="245"/>
      <c r="AB8" s="245"/>
      <c r="AC8" s="244">
        <f t="shared" si="1"/>
        <v>11400</v>
      </c>
      <c r="AD8" s="247"/>
      <c r="AE8" s="226"/>
    </row>
    <row r="9" spans="1:31" s="207" customFormat="1" ht="23.25" customHeight="1" x14ac:dyDescent="0.2">
      <c r="A9" s="239">
        <v>3</v>
      </c>
      <c r="B9" s="240" t="s">
        <v>142</v>
      </c>
      <c r="C9" s="241" t="s">
        <v>273</v>
      </c>
      <c r="D9" s="242" t="s">
        <v>274</v>
      </c>
      <c r="E9" s="243" t="s">
        <v>271</v>
      </c>
      <c r="F9" s="243" t="s">
        <v>272</v>
      </c>
      <c r="G9" s="244">
        <v>43830</v>
      </c>
      <c r="H9" s="244">
        <v>6000</v>
      </c>
      <c r="I9" s="244">
        <v>6000</v>
      </c>
      <c r="J9" s="245">
        <f t="shared" si="0"/>
        <v>72000</v>
      </c>
      <c r="K9" s="245">
        <v>0</v>
      </c>
      <c r="L9" s="245">
        <v>0</v>
      </c>
      <c r="M9" s="245">
        <v>0</v>
      </c>
      <c r="N9" s="245">
        <v>9000</v>
      </c>
      <c r="O9" s="246">
        <v>240946</v>
      </c>
      <c r="P9" s="246">
        <v>244233</v>
      </c>
      <c r="Q9" s="245">
        <v>6000</v>
      </c>
      <c r="R9" s="245">
        <v>6000</v>
      </c>
      <c r="S9" s="245">
        <v>6000</v>
      </c>
      <c r="T9" s="245"/>
      <c r="U9" s="245"/>
      <c r="V9" s="245"/>
      <c r="W9" s="245"/>
      <c r="X9" s="245"/>
      <c r="Y9" s="245"/>
      <c r="Z9" s="245"/>
      <c r="AA9" s="245"/>
      <c r="AB9" s="245"/>
      <c r="AC9" s="244">
        <f t="shared" si="1"/>
        <v>18000</v>
      </c>
      <c r="AD9" s="247"/>
      <c r="AE9" s="226"/>
    </row>
    <row r="10" spans="1:31" s="207" customFormat="1" ht="23.25" customHeight="1" x14ac:dyDescent="0.2">
      <c r="A10" s="239">
        <v>4</v>
      </c>
      <c r="B10" s="240" t="s">
        <v>142</v>
      </c>
      <c r="C10" s="241" t="s">
        <v>275</v>
      </c>
      <c r="D10" s="242" t="s">
        <v>276</v>
      </c>
      <c r="E10" s="243" t="s">
        <v>271</v>
      </c>
      <c r="F10" s="243" t="s">
        <v>272</v>
      </c>
      <c r="G10" s="244">
        <v>35240</v>
      </c>
      <c r="H10" s="244">
        <v>6000</v>
      </c>
      <c r="I10" s="244">
        <v>3500</v>
      </c>
      <c r="J10" s="245">
        <f t="shared" si="0"/>
        <v>42000</v>
      </c>
      <c r="K10" s="245">
        <v>3500</v>
      </c>
      <c r="L10" s="246">
        <v>242370</v>
      </c>
      <c r="M10" s="246">
        <v>242735</v>
      </c>
      <c r="N10" s="245">
        <v>0</v>
      </c>
      <c r="O10" s="245">
        <v>0</v>
      </c>
      <c r="P10" s="245">
        <v>0</v>
      </c>
      <c r="Q10" s="245">
        <v>3500</v>
      </c>
      <c r="R10" s="245">
        <v>3500</v>
      </c>
      <c r="S10" s="245">
        <v>3500</v>
      </c>
      <c r="T10" s="245"/>
      <c r="U10" s="245"/>
      <c r="V10" s="245"/>
      <c r="W10" s="245"/>
      <c r="X10" s="245"/>
      <c r="Y10" s="245"/>
      <c r="Z10" s="245"/>
      <c r="AA10" s="245"/>
      <c r="AB10" s="245"/>
      <c r="AC10" s="244">
        <f t="shared" si="1"/>
        <v>10500</v>
      </c>
      <c r="AD10" s="247"/>
      <c r="AE10" s="226"/>
    </row>
    <row r="11" spans="1:31" s="207" customFormat="1" ht="23.25" customHeight="1" x14ac:dyDescent="0.2">
      <c r="A11" s="239">
        <v>5</v>
      </c>
      <c r="B11" s="240" t="s">
        <v>142</v>
      </c>
      <c r="C11" s="241" t="s">
        <v>277</v>
      </c>
      <c r="D11" s="242" t="s">
        <v>278</v>
      </c>
      <c r="E11" s="243" t="s">
        <v>271</v>
      </c>
      <c r="F11" s="243" t="s">
        <v>279</v>
      </c>
      <c r="G11" s="244">
        <v>41080</v>
      </c>
      <c r="H11" s="244">
        <v>6000</v>
      </c>
      <c r="I11" s="244">
        <v>6000</v>
      </c>
      <c r="J11" s="245">
        <f t="shared" si="0"/>
        <v>72000</v>
      </c>
      <c r="K11" s="245">
        <v>0</v>
      </c>
      <c r="L11" s="245">
        <v>0</v>
      </c>
      <c r="M11" s="245">
        <v>0</v>
      </c>
      <c r="N11" s="245">
        <v>26800</v>
      </c>
      <c r="O11" s="246">
        <v>237602</v>
      </c>
      <c r="P11" s="246">
        <v>244815</v>
      </c>
      <c r="Q11" s="245">
        <v>6000</v>
      </c>
      <c r="R11" s="245">
        <v>6000</v>
      </c>
      <c r="S11" s="245">
        <v>6000</v>
      </c>
      <c r="T11" s="245"/>
      <c r="U11" s="245"/>
      <c r="V11" s="245"/>
      <c r="W11" s="245"/>
      <c r="X11" s="245"/>
      <c r="Y11" s="245"/>
      <c r="Z11" s="245"/>
      <c r="AA11" s="245"/>
      <c r="AB11" s="245"/>
      <c r="AC11" s="244">
        <f t="shared" si="1"/>
        <v>18000</v>
      </c>
      <c r="AD11" s="247"/>
      <c r="AE11" s="226"/>
    </row>
    <row r="12" spans="1:31" s="207" customFormat="1" ht="23.25" customHeight="1" x14ac:dyDescent="0.2">
      <c r="A12" s="239">
        <v>6</v>
      </c>
      <c r="B12" s="240" t="s">
        <v>142</v>
      </c>
      <c r="C12" s="241" t="s">
        <v>280</v>
      </c>
      <c r="D12" s="242" t="s">
        <v>281</v>
      </c>
      <c r="E12" s="243" t="s">
        <v>271</v>
      </c>
      <c r="F12" s="243" t="s">
        <v>282</v>
      </c>
      <c r="G12" s="248">
        <v>50780</v>
      </c>
      <c r="H12" s="248">
        <v>6000</v>
      </c>
      <c r="I12" s="248">
        <v>6000</v>
      </c>
      <c r="J12" s="245">
        <f t="shared" si="0"/>
        <v>72000</v>
      </c>
      <c r="K12" s="245">
        <v>0</v>
      </c>
      <c r="L12" s="245">
        <v>0</v>
      </c>
      <c r="M12" s="245">
        <v>0</v>
      </c>
      <c r="N12" s="245">
        <v>9400</v>
      </c>
      <c r="O12" s="246">
        <v>236320</v>
      </c>
      <c r="P12" s="246">
        <v>247277</v>
      </c>
      <c r="Q12" s="245">
        <v>6000</v>
      </c>
      <c r="R12" s="245">
        <v>6000</v>
      </c>
      <c r="S12" s="245">
        <v>6000</v>
      </c>
      <c r="T12" s="245"/>
      <c r="U12" s="245"/>
      <c r="V12" s="245"/>
      <c r="W12" s="245"/>
      <c r="X12" s="245"/>
      <c r="Y12" s="245"/>
      <c r="Z12" s="245"/>
      <c r="AA12" s="245"/>
      <c r="AB12" s="245"/>
      <c r="AC12" s="244">
        <f t="shared" si="1"/>
        <v>18000</v>
      </c>
      <c r="AD12" s="247"/>
      <c r="AE12" s="226"/>
    </row>
    <row r="13" spans="1:31" s="207" customFormat="1" ht="23.25" customHeight="1" x14ac:dyDescent="0.2">
      <c r="A13" s="239">
        <v>7</v>
      </c>
      <c r="B13" s="240" t="s">
        <v>142</v>
      </c>
      <c r="C13" s="241" t="s">
        <v>283</v>
      </c>
      <c r="D13" s="242" t="s">
        <v>284</v>
      </c>
      <c r="E13" s="243" t="s">
        <v>271</v>
      </c>
      <c r="F13" s="243" t="s">
        <v>282</v>
      </c>
      <c r="G13" s="244">
        <v>32970</v>
      </c>
      <c r="H13" s="244">
        <v>5000</v>
      </c>
      <c r="I13" s="244">
        <v>5000</v>
      </c>
      <c r="J13" s="245">
        <f t="shared" si="0"/>
        <v>60000</v>
      </c>
      <c r="K13" s="245">
        <v>0</v>
      </c>
      <c r="L13" s="245">
        <v>0</v>
      </c>
      <c r="M13" s="245">
        <v>0</v>
      </c>
      <c r="N13" s="245">
        <v>5100</v>
      </c>
      <c r="O13" s="246">
        <v>241264</v>
      </c>
      <c r="P13" s="246">
        <v>247837</v>
      </c>
      <c r="Q13" s="245">
        <v>5000</v>
      </c>
      <c r="R13" s="245">
        <v>5000</v>
      </c>
      <c r="S13" s="245">
        <v>5000</v>
      </c>
      <c r="T13" s="245"/>
      <c r="U13" s="245"/>
      <c r="V13" s="245"/>
      <c r="W13" s="245"/>
      <c r="X13" s="245"/>
      <c r="Y13" s="245"/>
      <c r="Z13" s="245"/>
      <c r="AA13" s="245"/>
      <c r="AB13" s="245"/>
      <c r="AC13" s="244">
        <f t="shared" si="1"/>
        <v>15000</v>
      </c>
      <c r="AD13" s="247"/>
      <c r="AE13" s="226"/>
    </row>
    <row r="14" spans="1:31" s="207" customFormat="1" ht="23.25" customHeight="1" x14ac:dyDescent="0.2">
      <c r="A14" s="239">
        <v>8</v>
      </c>
      <c r="B14" s="240" t="s">
        <v>142</v>
      </c>
      <c r="C14" s="241" t="s">
        <v>285</v>
      </c>
      <c r="D14" s="242" t="s">
        <v>286</v>
      </c>
      <c r="E14" s="243" t="s">
        <v>271</v>
      </c>
      <c r="F14" s="243" t="s">
        <v>282</v>
      </c>
      <c r="G14" s="244">
        <v>35810</v>
      </c>
      <c r="H14" s="244">
        <v>6000</v>
      </c>
      <c r="I14" s="244">
        <v>6000</v>
      </c>
      <c r="J14" s="245">
        <f t="shared" si="0"/>
        <v>72000</v>
      </c>
      <c r="K14" s="245">
        <v>0</v>
      </c>
      <c r="L14" s="245">
        <v>0</v>
      </c>
      <c r="M14" s="245">
        <v>0</v>
      </c>
      <c r="N14" s="245">
        <v>9000</v>
      </c>
      <c r="O14" s="246">
        <v>241004</v>
      </c>
      <c r="P14" s="246">
        <v>250135</v>
      </c>
      <c r="Q14" s="245">
        <v>6000</v>
      </c>
      <c r="R14" s="245">
        <v>6000</v>
      </c>
      <c r="S14" s="245">
        <v>6000</v>
      </c>
      <c r="T14" s="245"/>
      <c r="U14" s="245"/>
      <c r="V14" s="245"/>
      <c r="W14" s="245"/>
      <c r="X14" s="245"/>
      <c r="Y14" s="245"/>
      <c r="Z14" s="245"/>
      <c r="AA14" s="245"/>
      <c r="AB14" s="245"/>
      <c r="AC14" s="244">
        <f t="shared" si="1"/>
        <v>18000</v>
      </c>
      <c r="AD14" s="247"/>
      <c r="AE14" s="226"/>
    </row>
    <row r="15" spans="1:31" s="207" customFormat="1" ht="23.25" customHeight="1" x14ac:dyDescent="0.2">
      <c r="A15" s="239">
        <v>9</v>
      </c>
      <c r="B15" s="240" t="s">
        <v>142</v>
      </c>
      <c r="C15" s="241" t="s">
        <v>287</v>
      </c>
      <c r="D15" s="242" t="s">
        <v>288</v>
      </c>
      <c r="E15" s="243" t="s">
        <v>271</v>
      </c>
      <c r="F15" s="243" t="s">
        <v>282</v>
      </c>
      <c r="G15" s="244">
        <v>32820</v>
      </c>
      <c r="H15" s="244">
        <v>5000</v>
      </c>
      <c r="I15" s="244">
        <v>2500</v>
      </c>
      <c r="J15" s="245">
        <f>SUM(I15*$A$4+5000)</f>
        <v>35000</v>
      </c>
      <c r="K15" s="245">
        <v>2500</v>
      </c>
      <c r="L15" s="246">
        <v>242370</v>
      </c>
      <c r="M15" s="246">
        <v>242735</v>
      </c>
      <c r="N15" s="245">
        <v>0</v>
      </c>
      <c r="O15" s="245">
        <v>0</v>
      </c>
      <c r="P15" s="245">
        <v>0</v>
      </c>
      <c r="Q15" s="245">
        <v>2500</v>
      </c>
      <c r="R15" s="245">
        <v>2500</v>
      </c>
      <c r="S15" s="245">
        <v>2500</v>
      </c>
      <c r="T15" s="245"/>
      <c r="U15" s="245"/>
      <c r="V15" s="245"/>
      <c r="W15" s="245"/>
      <c r="X15" s="245"/>
      <c r="Y15" s="245"/>
      <c r="Z15" s="245"/>
      <c r="AA15" s="245"/>
      <c r="AB15" s="245"/>
      <c r="AC15" s="244">
        <f t="shared" si="1"/>
        <v>7500</v>
      </c>
      <c r="AD15" s="247"/>
      <c r="AE15" s="226"/>
    </row>
    <row r="16" spans="1:31" s="207" customFormat="1" ht="23.25" customHeight="1" x14ac:dyDescent="0.2">
      <c r="A16" s="239">
        <v>10</v>
      </c>
      <c r="B16" s="240" t="s">
        <v>142</v>
      </c>
      <c r="C16" s="241" t="s">
        <v>289</v>
      </c>
      <c r="D16" s="242" t="s">
        <v>290</v>
      </c>
      <c r="E16" s="243" t="s">
        <v>271</v>
      </c>
      <c r="F16" s="243" t="s">
        <v>282</v>
      </c>
      <c r="G16" s="244">
        <v>36000</v>
      </c>
      <c r="H16" s="244">
        <v>6000</v>
      </c>
      <c r="I16" s="244">
        <v>6000</v>
      </c>
      <c r="J16" s="245">
        <f>SUM(I16*$A$4)</f>
        <v>72000</v>
      </c>
      <c r="K16" s="245">
        <v>6000</v>
      </c>
      <c r="L16" s="246">
        <v>242323</v>
      </c>
      <c r="M16" s="246">
        <v>242322</v>
      </c>
      <c r="N16" s="245">
        <v>0</v>
      </c>
      <c r="O16" s="245">
        <v>0</v>
      </c>
      <c r="P16" s="245">
        <v>0</v>
      </c>
      <c r="Q16" s="245">
        <v>6000</v>
      </c>
      <c r="R16" s="245">
        <v>6000</v>
      </c>
      <c r="S16" s="245">
        <v>6000</v>
      </c>
      <c r="T16" s="245"/>
      <c r="U16" s="245"/>
      <c r="V16" s="245"/>
      <c r="W16" s="245"/>
      <c r="X16" s="245"/>
      <c r="Y16" s="245"/>
      <c r="Z16" s="245"/>
      <c r="AA16" s="245"/>
      <c r="AB16" s="245"/>
      <c r="AC16" s="244">
        <f t="shared" si="1"/>
        <v>18000</v>
      </c>
      <c r="AD16" s="247"/>
    </row>
    <row r="17" spans="1:30" s="207" customFormat="1" ht="23.25" customHeight="1" x14ac:dyDescent="0.2">
      <c r="A17" s="239">
        <v>11</v>
      </c>
      <c r="B17" s="240" t="s">
        <v>142</v>
      </c>
      <c r="C17" s="241" t="s">
        <v>291</v>
      </c>
      <c r="D17" s="242" t="s">
        <v>292</v>
      </c>
      <c r="E17" s="243" t="s">
        <v>271</v>
      </c>
      <c r="F17" s="243" t="s">
        <v>282</v>
      </c>
      <c r="G17" s="244">
        <v>27420</v>
      </c>
      <c r="H17" s="244">
        <v>5000</v>
      </c>
      <c r="I17" s="244">
        <v>5000</v>
      </c>
      <c r="J17" s="245">
        <f>SUM(I17*$A$4)</f>
        <v>60000</v>
      </c>
      <c r="K17" s="245">
        <v>0</v>
      </c>
      <c r="L17" s="245">
        <v>0</v>
      </c>
      <c r="M17" s="245">
        <v>0</v>
      </c>
      <c r="N17" s="245">
        <v>6100</v>
      </c>
      <c r="O17" s="246">
        <v>241787</v>
      </c>
      <c r="P17" s="246">
        <v>250917</v>
      </c>
      <c r="Q17" s="245">
        <v>5000</v>
      </c>
      <c r="R17" s="245">
        <v>5000</v>
      </c>
      <c r="S17" s="245">
        <v>5000</v>
      </c>
      <c r="T17" s="245"/>
      <c r="U17" s="245"/>
      <c r="V17" s="245"/>
      <c r="W17" s="245"/>
      <c r="X17" s="245"/>
      <c r="Y17" s="245"/>
      <c r="Z17" s="245"/>
      <c r="AA17" s="245"/>
      <c r="AB17" s="245"/>
      <c r="AC17" s="244">
        <f t="shared" si="1"/>
        <v>15000</v>
      </c>
      <c r="AD17" s="247"/>
    </row>
    <row r="18" spans="1:30" s="207" customFormat="1" ht="23.25" customHeight="1" x14ac:dyDescent="0.2">
      <c r="A18" s="239">
        <v>12</v>
      </c>
      <c r="B18" s="240" t="s">
        <v>142</v>
      </c>
      <c r="C18" s="241" t="s">
        <v>293</v>
      </c>
      <c r="D18" s="242" t="s">
        <v>294</v>
      </c>
      <c r="E18" s="243" t="s">
        <v>271</v>
      </c>
      <c r="F18" s="243" t="s">
        <v>282</v>
      </c>
      <c r="G18" s="244">
        <v>24070</v>
      </c>
      <c r="H18" s="244">
        <v>4000</v>
      </c>
      <c r="I18" s="244">
        <v>4000</v>
      </c>
      <c r="J18" s="245">
        <f>SUM(I18*$A$4)</f>
        <v>48000</v>
      </c>
      <c r="K18" s="245">
        <v>0</v>
      </c>
      <c r="L18" s="245">
        <v>0</v>
      </c>
      <c r="M18" s="245">
        <v>0</v>
      </c>
      <c r="N18" s="245">
        <v>8500</v>
      </c>
      <c r="O18" s="246">
        <v>241810</v>
      </c>
      <c r="P18" s="246">
        <v>254593</v>
      </c>
      <c r="Q18" s="245">
        <v>4000</v>
      </c>
      <c r="R18" s="245">
        <v>4000</v>
      </c>
      <c r="S18" s="245">
        <v>4000</v>
      </c>
      <c r="T18" s="245"/>
      <c r="U18" s="245"/>
      <c r="V18" s="245"/>
      <c r="W18" s="245"/>
      <c r="X18" s="245"/>
      <c r="Y18" s="245"/>
      <c r="Z18" s="245"/>
      <c r="AA18" s="245"/>
      <c r="AB18" s="245"/>
      <c r="AC18" s="244">
        <f t="shared" si="1"/>
        <v>12000</v>
      </c>
      <c r="AD18" s="247"/>
    </row>
    <row r="19" spans="1:30" s="207" customFormat="1" ht="23.25" customHeight="1" x14ac:dyDescent="0.2">
      <c r="A19" s="239">
        <v>13</v>
      </c>
      <c r="B19" s="240" t="s">
        <v>142</v>
      </c>
      <c r="C19" s="241" t="s">
        <v>295</v>
      </c>
      <c r="D19" s="242" t="s">
        <v>296</v>
      </c>
      <c r="E19" s="243" t="s">
        <v>271</v>
      </c>
      <c r="F19" s="243" t="s">
        <v>297</v>
      </c>
      <c r="G19" s="244">
        <v>20720</v>
      </c>
      <c r="H19" s="244">
        <v>4000</v>
      </c>
      <c r="I19" s="244">
        <v>4000</v>
      </c>
      <c r="J19" s="245">
        <f>SUM(I19*$A$4)</f>
        <v>48000</v>
      </c>
      <c r="K19" s="245">
        <v>4500</v>
      </c>
      <c r="L19" s="246">
        <v>242309</v>
      </c>
      <c r="M19" s="246">
        <v>242674</v>
      </c>
      <c r="N19" s="245">
        <v>0</v>
      </c>
      <c r="O19" s="245">
        <v>0</v>
      </c>
      <c r="P19" s="245">
        <v>0</v>
      </c>
      <c r="Q19" s="245">
        <v>4000</v>
      </c>
      <c r="R19" s="245">
        <v>4000</v>
      </c>
      <c r="S19" s="245">
        <v>4000</v>
      </c>
      <c r="T19" s="245"/>
      <c r="U19" s="245"/>
      <c r="V19" s="245"/>
      <c r="W19" s="245"/>
      <c r="X19" s="245"/>
      <c r="Y19" s="245"/>
      <c r="Z19" s="245"/>
      <c r="AA19" s="245"/>
      <c r="AB19" s="245"/>
      <c r="AC19" s="244">
        <f t="shared" si="1"/>
        <v>12000</v>
      </c>
      <c r="AD19" s="247"/>
    </row>
    <row r="20" spans="1:30" s="207" customFormat="1" ht="23.25" customHeight="1" x14ac:dyDescent="0.2">
      <c r="A20" s="239">
        <v>14</v>
      </c>
      <c r="B20" s="240" t="s">
        <v>142</v>
      </c>
      <c r="C20" s="241" t="s">
        <v>298</v>
      </c>
      <c r="D20" s="242" t="s">
        <v>299</v>
      </c>
      <c r="E20" s="243" t="s">
        <v>271</v>
      </c>
      <c r="F20" s="243" t="s">
        <v>297</v>
      </c>
      <c r="G20" s="244">
        <v>19170</v>
      </c>
      <c r="H20" s="244">
        <v>4000</v>
      </c>
      <c r="I20" s="244">
        <v>4000</v>
      </c>
      <c r="J20" s="245">
        <f>SUM(I20*$A$4+8000)</f>
        <v>56000</v>
      </c>
      <c r="K20" s="245">
        <v>4500</v>
      </c>
      <c r="L20" s="246">
        <v>242354</v>
      </c>
      <c r="M20" s="246">
        <v>243449</v>
      </c>
      <c r="N20" s="245">
        <v>0</v>
      </c>
      <c r="O20" s="245">
        <v>0</v>
      </c>
      <c r="P20" s="245">
        <v>0</v>
      </c>
      <c r="Q20" s="245">
        <v>4000</v>
      </c>
      <c r="R20" s="245">
        <v>4000</v>
      </c>
      <c r="S20" s="245">
        <v>4000</v>
      </c>
      <c r="T20" s="245"/>
      <c r="U20" s="245"/>
      <c r="V20" s="245"/>
      <c r="W20" s="245"/>
      <c r="X20" s="245"/>
      <c r="Y20" s="245"/>
      <c r="Z20" s="245"/>
      <c r="AA20" s="245"/>
      <c r="AB20" s="245"/>
      <c r="AC20" s="244">
        <f t="shared" si="1"/>
        <v>12000</v>
      </c>
      <c r="AD20" s="247"/>
    </row>
    <row r="21" spans="1:30" s="207" customFormat="1" ht="23.25" customHeight="1" x14ac:dyDescent="0.2">
      <c r="A21" s="239">
        <v>15</v>
      </c>
      <c r="B21" s="240" t="s">
        <v>142</v>
      </c>
      <c r="C21" s="241" t="s">
        <v>300</v>
      </c>
      <c r="D21" s="242" t="s">
        <v>301</v>
      </c>
      <c r="E21" s="243" t="s">
        <v>302</v>
      </c>
      <c r="F21" s="243" t="s">
        <v>303</v>
      </c>
      <c r="G21" s="244">
        <v>37680</v>
      </c>
      <c r="H21" s="244">
        <v>4000</v>
      </c>
      <c r="I21" s="244">
        <v>3000</v>
      </c>
      <c r="J21" s="245">
        <f>SUM(I21*$A$4)</f>
        <v>36000</v>
      </c>
      <c r="K21" s="245">
        <v>3000</v>
      </c>
      <c r="L21" s="246">
        <v>242278</v>
      </c>
      <c r="M21" s="246">
        <v>243373</v>
      </c>
      <c r="N21" s="245">
        <v>0</v>
      </c>
      <c r="O21" s="245">
        <v>0</v>
      </c>
      <c r="P21" s="245">
        <v>0</v>
      </c>
      <c r="Q21" s="245">
        <v>3000</v>
      </c>
      <c r="R21" s="245">
        <v>3000</v>
      </c>
      <c r="S21" s="245">
        <v>3000</v>
      </c>
      <c r="T21" s="245"/>
      <c r="U21" s="245"/>
      <c r="V21" s="245"/>
      <c r="W21" s="245"/>
      <c r="X21" s="245"/>
      <c r="Y21" s="245"/>
      <c r="Z21" s="245"/>
      <c r="AA21" s="245"/>
      <c r="AB21" s="245"/>
      <c r="AC21" s="244">
        <f t="shared" si="1"/>
        <v>9000</v>
      </c>
      <c r="AD21" s="247"/>
    </row>
    <row r="22" spans="1:30" s="207" customFormat="1" ht="23.25" customHeight="1" x14ac:dyDescent="0.2">
      <c r="A22" s="239">
        <v>16</v>
      </c>
      <c r="B22" s="240" t="s">
        <v>142</v>
      </c>
      <c r="C22" s="241" t="s">
        <v>304</v>
      </c>
      <c r="D22" s="242" t="s">
        <v>305</v>
      </c>
      <c r="E22" s="243" t="s">
        <v>302</v>
      </c>
      <c r="F22" s="243" t="s">
        <v>303</v>
      </c>
      <c r="G22" s="244">
        <v>33120</v>
      </c>
      <c r="H22" s="244">
        <v>4000</v>
      </c>
      <c r="I22" s="244">
        <v>4000</v>
      </c>
      <c r="J22" s="245">
        <f>SUM(I22*$A$4)</f>
        <v>48000</v>
      </c>
      <c r="K22" s="245">
        <v>0</v>
      </c>
      <c r="L22" s="245">
        <v>0</v>
      </c>
      <c r="M22" s="245">
        <v>0</v>
      </c>
      <c r="N22" s="245">
        <v>4000</v>
      </c>
      <c r="O22" s="246">
        <v>237813</v>
      </c>
      <c r="P22" s="246">
        <v>246943</v>
      </c>
      <c r="Q22" s="245">
        <v>4000</v>
      </c>
      <c r="R22" s="245">
        <v>4000</v>
      </c>
      <c r="S22" s="245">
        <v>4000</v>
      </c>
      <c r="T22" s="245"/>
      <c r="U22" s="245"/>
      <c r="V22" s="245"/>
      <c r="W22" s="245"/>
      <c r="X22" s="245"/>
      <c r="Y22" s="245"/>
      <c r="Z22" s="245"/>
      <c r="AA22" s="245"/>
      <c r="AB22" s="245"/>
      <c r="AC22" s="244">
        <f t="shared" si="1"/>
        <v>12000</v>
      </c>
      <c r="AD22" s="247"/>
    </row>
    <row r="23" spans="1:30" s="207" customFormat="1" ht="23.25" customHeight="1" x14ac:dyDescent="0.2">
      <c r="A23" s="239">
        <v>17</v>
      </c>
      <c r="B23" s="240" t="s">
        <v>142</v>
      </c>
      <c r="C23" s="241" t="s">
        <v>306</v>
      </c>
      <c r="D23" s="242" t="s">
        <v>307</v>
      </c>
      <c r="E23" s="243" t="s">
        <v>302</v>
      </c>
      <c r="F23" s="243" t="s">
        <v>303</v>
      </c>
      <c r="G23" s="244">
        <v>22740</v>
      </c>
      <c r="H23" s="244">
        <v>4000</v>
      </c>
      <c r="I23" s="244">
        <v>4000</v>
      </c>
      <c r="J23" s="245">
        <f>SUM(I23*$A$4)</f>
        <v>48000</v>
      </c>
      <c r="K23" s="245">
        <v>0</v>
      </c>
      <c r="L23" s="245">
        <v>0</v>
      </c>
      <c r="M23" s="245">
        <v>0</v>
      </c>
      <c r="N23" s="245">
        <v>4600</v>
      </c>
      <c r="O23" s="246">
        <v>241264</v>
      </c>
      <c r="P23" s="246">
        <v>249298</v>
      </c>
      <c r="Q23" s="245">
        <v>4000</v>
      </c>
      <c r="R23" s="245">
        <v>4000</v>
      </c>
      <c r="S23" s="245">
        <v>4000</v>
      </c>
      <c r="T23" s="245"/>
      <c r="U23" s="245"/>
      <c r="V23" s="245"/>
      <c r="W23" s="245"/>
      <c r="X23" s="245"/>
      <c r="Y23" s="245"/>
      <c r="Z23" s="245"/>
      <c r="AA23" s="245"/>
      <c r="AB23" s="245"/>
      <c r="AC23" s="244">
        <f t="shared" si="1"/>
        <v>12000</v>
      </c>
      <c r="AD23" s="247"/>
    </row>
    <row r="24" spans="1:30" s="257" customFormat="1" ht="24" x14ac:dyDescent="0.55000000000000004">
      <c r="A24" s="249"/>
      <c r="B24" s="250"/>
      <c r="C24" s="251" t="s">
        <v>139</v>
      </c>
      <c r="D24" s="252"/>
      <c r="E24" s="253"/>
      <c r="F24" s="253"/>
      <c r="G24" s="254">
        <f>SUM(G7:G23)</f>
        <v>588040</v>
      </c>
      <c r="H24" s="254">
        <f>SUM(H7:H23)</f>
        <v>87000</v>
      </c>
      <c r="I24" s="254">
        <f>SUM(I7:I23)</f>
        <v>78800</v>
      </c>
      <c r="J24" s="254">
        <f>SUM(J7:J23)</f>
        <v>958600</v>
      </c>
      <c r="K24" s="254"/>
      <c r="L24" s="254"/>
      <c r="M24" s="254"/>
      <c r="N24" s="254"/>
      <c r="O24" s="255"/>
      <c r="P24" s="255"/>
      <c r="Q24" s="254">
        <f t="shared" ref="Q24:AB24" si="2">SUM(Q7:Q23)</f>
        <v>78800</v>
      </c>
      <c r="R24" s="254">
        <f t="shared" si="2"/>
        <v>78800</v>
      </c>
      <c r="S24" s="254">
        <f t="shared" si="2"/>
        <v>78800</v>
      </c>
      <c r="T24" s="254">
        <f t="shared" si="2"/>
        <v>0</v>
      </c>
      <c r="U24" s="254">
        <f t="shared" si="2"/>
        <v>0</v>
      </c>
      <c r="V24" s="254">
        <f t="shared" si="2"/>
        <v>0</v>
      </c>
      <c r="W24" s="254">
        <f t="shared" si="2"/>
        <v>0</v>
      </c>
      <c r="X24" s="254">
        <f t="shared" si="2"/>
        <v>0</v>
      </c>
      <c r="Y24" s="254">
        <f t="shared" si="2"/>
        <v>0</v>
      </c>
      <c r="Z24" s="254">
        <f t="shared" si="2"/>
        <v>0</v>
      </c>
      <c r="AA24" s="254">
        <f t="shared" si="2"/>
        <v>0</v>
      </c>
      <c r="AB24" s="254">
        <f t="shared" si="2"/>
        <v>0</v>
      </c>
      <c r="AC24" s="254">
        <f ca="1">SUM(AC7:AC1676)</f>
        <v>236400</v>
      </c>
      <c r="AD24" s="256"/>
    </row>
  </sheetData>
  <mergeCells count="18">
    <mergeCell ref="Q5:AB5"/>
    <mergeCell ref="AC5:AC6"/>
    <mergeCell ref="G5:G6"/>
    <mergeCell ref="H5:H6"/>
    <mergeCell ref="I5:I6"/>
    <mergeCell ref="J5:J6"/>
    <mergeCell ref="K5:M5"/>
    <mergeCell ref="N5:P5"/>
    <mergeCell ref="A1:AD1"/>
    <mergeCell ref="A2:AD2"/>
    <mergeCell ref="A3:AD3"/>
    <mergeCell ref="A4:AD4"/>
    <mergeCell ref="A5:A6"/>
    <mergeCell ref="B5:B6"/>
    <mergeCell ref="C5:C6"/>
    <mergeCell ref="D5:D6"/>
    <mergeCell ref="E5:E6"/>
    <mergeCell ref="F5:F6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3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A95E-143D-4F31-A029-A87E54C33712}">
  <sheetPr>
    <tabColor theme="6" tint="-0.499984740745262"/>
    <pageSetUpPr fitToPage="1"/>
  </sheetPr>
  <dimension ref="A1:U42"/>
  <sheetViews>
    <sheetView topLeftCell="E1" zoomScale="80" zoomScaleNormal="80" workbookViewId="0">
      <selection activeCell="D14" sqref="D14"/>
    </sheetView>
  </sheetViews>
  <sheetFormatPr defaultColWidth="9.125" defaultRowHeight="24" x14ac:dyDescent="0.55000000000000004"/>
  <cols>
    <col min="1" max="1" width="8.375" style="166" customWidth="1"/>
    <col min="2" max="2" width="4.375" style="167" customWidth="1"/>
    <col min="3" max="3" width="48.625" style="168" customWidth="1"/>
    <col min="4" max="4" width="15.875" style="166" customWidth="1"/>
    <col min="5" max="20" width="12.125" style="165" customWidth="1"/>
    <col min="21" max="16384" width="9.125" style="165"/>
  </cols>
  <sheetData>
    <row r="1" spans="1:21" x14ac:dyDescent="0.55000000000000004">
      <c r="A1" s="163" t="s">
        <v>228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4"/>
    </row>
    <row r="2" spans="1:21" x14ac:dyDescent="0.55000000000000004">
      <c r="A2" s="163" t="s">
        <v>308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4"/>
    </row>
    <row r="3" spans="1:21" x14ac:dyDescent="0.55000000000000004">
      <c r="A3" s="163" t="s">
        <v>309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4"/>
    </row>
    <row r="4" spans="1:21" x14ac:dyDescent="0.55000000000000004">
      <c r="A4" s="163" t="s">
        <v>231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4"/>
    </row>
    <row r="5" spans="1:21" x14ac:dyDescent="0.55000000000000004">
      <c r="D5" s="169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1"/>
    </row>
    <row r="6" spans="1:21" ht="72" x14ac:dyDescent="0.55000000000000004">
      <c r="A6" s="172" t="s">
        <v>232</v>
      </c>
      <c r="B6" s="173" t="s">
        <v>233</v>
      </c>
      <c r="C6" s="174"/>
      <c r="D6" s="172" t="s">
        <v>234</v>
      </c>
      <c r="E6" s="175" t="s">
        <v>235</v>
      </c>
      <c r="F6" s="175" t="s">
        <v>310</v>
      </c>
      <c r="G6" s="176">
        <v>23285</v>
      </c>
      <c r="H6" s="176">
        <v>23316</v>
      </c>
      <c r="I6" s="176">
        <v>23346</v>
      </c>
      <c r="J6" s="176">
        <v>23377</v>
      </c>
      <c r="K6" s="176">
        <v>23408</v>
      </c>
      <c r="L6" s="176">
        <v>23437</v>
      </c>
      <c r="M6" s="176">
        <v>23468</v>
      </c>
      <c r="N6" s="176">
        <v>23498</v>
      </c>
      <c r="O6" s="176">
        <v>23529</v>
      </c>
      <c r="P6" s="176">
        <v>23559</v>
      </c>
      <c r="Q6" s="176">
        <v>23590</v>
      </c>
      <c r="R6" s="176">
        <v>23621</v>
      </c>
      <c r="S6" s="175" t="s">
        <v>311</v>
      </c>
      <c r="T6" s="175" t="s">
        <v>312</v>
      </c>
    </row>
    <row r="7" spans="1:21" s="182" customFormat="1" x14ac:dyDescent="0.55000000000000004">
      <c r="A7" s="177"/>
      <c r="B7" s="178" t="s">
        <v>238</v>
      </c>
      <c r="C7" s="179"/>
      <c r="D7" s="180"/>
      <c r="E7" s="181">
        <f t="shared" ref="E7:T7" si="0">SUM(E8+E35)</f>
        <v>0</v>
      </c>
      <c r="F7" s="181">
        <f t="shared" si="0"/>
        <v>0</v>
      </c>
      <c r="G7" s="181">
        <f t="shared" si="0"/>
        <v>0</v>
      </c>
      <c r="H7" s="181">
        <f t="shared" si="0"/>
        <v>0</v>
      </c>
      <c r="I7" s="181">
        <f t="shared" si="0"/>
        <v>0</v>
      </c>
      <c r="J7" s="181">
        <f t="shared" si="0"/>
        <v>0</v>
      </c>
      <c r="K7" s="181">
        <f t="shared" si="0"/>
        <v>0</v>
      </c>
      <c r="L7" s="181">
        <f t="shared" si="0"/>
        <v>0</v>
      </c>
      <c r="M7" s="181">
        <f t="shared" si="0"/>
        <v>0</v>
      </c>
      <c r="N7" s="181">
        <f t="shared" si="0"/>
        <v>0</v>
      </c>
      <c r="O7" s="181">
        <f t="shared" si="0"/>
        <v>0</v>
      </c>
      <c r="P7" s="181">
        <f t="shared" si="0"/>
        <v>0</v>
      </c>
      <c r="Q7" s="181">
        <f t="shared" si="0"/>
        <v>0</v>
      </c>
      <c r="R7" s="181">
        <f t="shared" si="0"/>
        <v>0</v>
      </c>
      <c r="S7" s="181">
        <f t="shared" si="0"/>
        <v>0</v>
      </c>
      <c r="T7" s="181">
        <f t="shared" si="0"/>
        <v>0</v>
      </c>
    </row>
    <row r="8" spans="1:21" s="182" customFormat="1" x14ac:dyDescent="0.55000000000000004">
      <c r="A8" s="183"/>
      <c r="B8" s="184" t="s">
        <v>239</v>
      </c>
      <c r="C8" s="185" t="s">
        <v>240</v>
      </c>
      <c r="D8" s="186"/>
      <c r="E8" s="187">
        <f t="shared" ref="E8:T8" si="1">SUM(E9:E29)</f>
        <v>0</v>
      </c>
      <c r="F8" s="187">
        <f t="shared" si="1"/>
        <v>0</v>
      </c>
      <c r="G8" s="188">
        <f t="shared" si="1"/>
        <v>0</v>
      </c>
      <c r="H8" s="187">
        <f t="shared" si="1"/>
        <v>0</v>
      </c>
      <c r="I8" s="187">
        <f t="shared" si="1"/>
        <v>0</v>
      </c>
      <c r="J8" s="187">
        <f t="shared" si="1"/>
        <v>0</v>
      </c>
      <c r="K8" s="187">
        <f t="shared" si="1"/>
        <v>0</v>
      </c>
      <c r="L8" s="187">
        <f t="shared" si="1"/>
        <v>0</v>
      </c>
      <c r="M8" s="187">
        <f t="shared" si="1"/>
        <v>0</v>
      </c>
      <c r="N8" s="187">
        <f t="shared" si="1"/>
        <v>0</v>
      </c>
      <c r="O8" s="187">
        <f t="shared" si="1"/>
        <v>0</v>
      </c>
      <c r="P8" s="187">
        <f t="shared" si="1"/>
        <v>0</v>
      </c>
      <c r="Q8" s="187">
        <f t="shared" si="1"/>
        <v>0</v>
      </c>
      <c r="R8" s="187">
        <f t="shared" si="1"/>
        <v>0</v>
      </c>
      <c r="S8" s="187">
        <f t="shared" si="1"/>
        <v>0</v>
      </c>
      <c r="T8" s="187">
        <f t="shared" si="1"/>
        <v>0</v>
      </c>
    </row>
    <row r="9" spans="1:21" s="182" customFormat="1" x14ac:dyDescent="0.55000000000000004">
      <c r="A9" s="177"/>
      <c r="B9" s="258" t="s">
        <v>313</v>
      </c>
      <c r="C9" s="179"/>
      <c r="D9" s="180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</row>
    <row r="10" spans="1:21" s="199" customFormat="1" x14ac:dyDescent="0.2">
      <c r="A10" s="259" t="s">
        <v>242</v>
      </c>
      <c r="B10" s="260">
        <v>1</v>
      </c>
      <c r="C10" s="261" t="s">
        <v>314</v>
      </c>
      <c r="D10" s="262" t="s">
        <v>315</v>
      </c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</row>
    <row r="11" spans="1:21" s="199" customFormat="1" x14ac:dyDescent="0.2">
      <c r="A11" s="259" t="s">
        <v>242</v>
      </c>
      <c r="B11" s="260">
        <v>2</v>
      </c>
      <c r="C11" s="261" t="s">
        <v>31</v>
      </c>
      <c r="D11" s="262" t="s">
        <v>315</v>
      </c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</row>
    <row r="12" spans="1:21" s="199" customFormat="1" x14ac:dyDescent="0.2">
      <c r="A12" s="259" t="s">
        <v>242</v>
      </c>
      <c r="B12" s="260">
        <v>3</v>
      </c>
      <c r="C12" s="261" t="s">
        <v>36</v>
      </c>
      <c r="D12" s="262" t="s">
        <v>315</v>
      </c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</row>
    <row r="13" spans="1:21" s="199" customFormat="1" x14ac:dyDescent="0.2">
      <c r="A13" s="259" t="s">
        <v>242</v>
      </c>
      <c r="B13" s="260">
        <v>4</v>
      </c>
      <c r="C13" s="261" t="s">
        <v>46</v>
      </c>
      <c r="D13" s="262" t="s">
        <v>315</v>
      </c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</row>
    <row r="14" spans="1:21" s="199" customFormat="1" x14ac:dyDescent="0.2">
      <c r="A14" s="259" t="s">
        <v>242</v>
      </c>
      <c r="B14" s="260">
        <v>5</v>
      </c>
      <c r="C14" s="261" t="s">
        <v>99</v>
      </c>
      <c r="D14" s="262" t="s">
        <v>315</v>
      </c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</row>
    <row r="15" spans="1:21" s="199" customFormat="1" x14ac:dyDescent="0.2">
      <c r="A15" s="259" t="s">
        <v>242</v>
      </c>
      <c r="B15" s="260">
        <v>6</v>
      </c>
      <c r="C15" s="261" t="s">
        <v>110</v>
      </c>
      <c r="D15" s="262" t="s">
        <v>316</v>
      </c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</row>
    <row r="16" spans="1:21" s="199" customFormat="1" x14ac:dyDescent="0.2">
      <c r="A16" s="259" t="s">
        <v>242</v>
      </c>
      <c r="B16" s="260">
        <v>7</v>
      </c>
      <c r="C16" s="261" t="s">
        <v>105</v>
      </c>
      <c r="D16" s="262" t="s">
        <v>315</v>
      </c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</row>
    <row r="17" spans="1:20" s="199" customFormat="1" x14ac:dyDescent="0.2">
      <c r="A17" s="259" t="s">
        <v>242</v>
      </c>
      <c r="B17" s="260">
        <v>8</v>
      </c>
      <c r="C17" s="261" t="s">
        <v>48</v>
      </c>
      <c r="D17" s="262" t="s">
        <v>315</v>
      </c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</row>
    <row r="18" spans="1:20" s="199" customFormat="1" ht="22.5" customHeight="1" x14ac:dyDescent="0.2">
      <c r="A18" s="259" t="s">
        <v>242</v>
      </c>
      <c r="B18" s="260">
        <v>9</v>
      </c>
      <c r="C18" s="261" t="s">
        <v>317</v>
      </c>
      <c r="D18" s="262" t="s">
        <v>318</v>
      </c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</row>
    <row r="19" spans="1:20" s="199" customFormat="1" x14ac:dyDescent="0.2">
      <c r="A19" s="259" t="s">
        <v>242</v>
      </c>
      <c r="B19" s="260">
        <v>10</v>
      </c>
      <c r="C19" s="261" t="s">
        <v>319</v>
      </c>
      <c r="D19" s="262" t="s">
        <v>315</v>
      </c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</row>
    <row r="20" spans="1:20" s="199" customFormat="1" x14ac:dyDescent="0.2">
      <c r="A20" s="259" t="s">
        <v>242</v>
      </c>
      <c r="B20" s="260">
        <v>11</v>
      </c>
      <c r="C20" s="261" t="s">
        <v>52</v>
      </c>
      <c r="D20" s="262" t="s">
        <v>315</v>
      </c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</row>
    <row r="21" spans="1:20" s="199" customFormat="1" ht="22.5" customHeight="1" x14ac:dyDescent="0.2">
      <c r="A21" s="259" t="s">
        <v>242</v>
      </c>
      <c r="B21" s="260">
        <v>12</v>
      </c>
      <c r="C21" s="261" t="s">
        <v>54</v>
      </c>
      <c r="D21" s="262" t="s">
        <v>315</v>
      </c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</row>
    <row r="22" spans="1:20" s="199" customFormat="1" x14ac:dyDescent="0.2">
      <c r="A22" s="259" t="s">
        <v>242</v>
      </c>
      <c r="B22" s="260">
        <v>13</v>
      </c>
      <c r="C22" s="261" t="s">
        <v>320</v>
      </c>
      <c r="D22" s="262" t="s">
        <v>315</v>
      </c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</row>
    <row r="23" spans="1:20" s="199" customFormat="1" ht="23.25" customHeight="1" x14ac:dyDescent="0.2">
      <c r="A23" s="259" t="s">
        <v>242</v>
      </c>
      <c r="B23" s="260">
        <v>14</v>
      </c>
      <c r="C23" s="264" t="s">
        <v>321</v>
      </c>
      <c r="D23" s="262" t="s">
        <v>315</v>
      </c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</row>
    <row r="24" spans="1:20" s="199" customFormat="1" ht="48" x14ac:dyDescent="0.2">
      <c r="A24" s="259" t="s">
        <v>242</v>
      </c>
      <c r="B24" s="260">
        <v>15</v>
      </c>
      <c r="C24" s="261" t="s">
        <v>322</v>
      </c>
      <c r="D24" s="262" t="s">
        <v>315</v>
      </c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3"/>
      <c r="P24" s="263"/>
      <c r="Q24" s="263"/>
      <c r="R24" s="263"/>
      <c r="S24" s="263"/>
      <c r="T24" s="263"/>
    </row>
    <row r="25" spans="1:20" s="199" customFormat="1" x14ac:dyDescent="0.2">
      <c r="A25" s="259" t="s">
        <v>242</v>
      </c>
      <c r="B25" s="260">
        <v>16</v>
      </c>
      <c r="C25" s="261" t="s">
        <v>323</v>
      </c>
      <c r="D25" s="262" t="s">
        <v>315</v>
      </c>
      <c r="E25" s="263"/>
      <c r="F25" s="263"/>
      <c r="G25" s="263"/>
      <c r="H25" s="263"/>
      <c r="I25" s="263"/>
      <c r="J25" s="263"/>
      <c r="K25" s="263"/>
      <c r="L25" s="263"/>
      <c r="M25" s="263"/>
      <c r="N25" s="263"/>
      <c r="O25" s="263"/>
      <c r="P25" s="263"/>
      <c r="Q25" s="263"/>
      <c r="R25" s="263"/>
      <c r="S25" s="263"/>
      <c r="T25" s="263"/>
    </row>
    <row r="26" spans="1:20" s="199" customFormat="1" x14ac:dyDescent="0.2">
      <c r="A26" s="259" t="s">
        <v>242</v>
      </c>
      <c r="B26" s="260">
        <v>17</v>
      </c>
      <c r="C26" s="261" t="s">
        <v>324</v>
      </c>
      <c r="D26" s="262" t="s">
        <v>315</v>
      </c>
      <c r="E26" s="263"/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3"/>
      <c r="S26" s="263"/>
      <c r="T26" s="263"/>
    </row>
    <row r="27" spans="1:20" s="199" customFormat="1" x14ac:dyDescent="0.2">
      <c r="A27" s="259" t="s">
        <v>242</v>
      </c>
      <c r="B27" s="260">
        <v>18</v>
      </c>
      <c r="C27" s="261" t="s">
        <v>325</v>
      </c>
      <c r="D27" s="262" t="s">
        <v>315</v>
      </c>
      <c r="E27" s="263"/>
      <c r="F27" s="263"/>
      <c r="G27" s="263"/>
      <c r="H27" s="263"/>
      <c r="I27" s="263"/>
      <c r="J27" s="263"/>
      <c r="K27" s="263"/>
      <c r="L27" s="263"/>
      <c r="M27" s="263"/>
      <c r="N27" s="263"/>
      <c r="O27" s="263"/>
      <c r="P27" s="263"/>
      <c r="Q27" s="263"/>
      <c r="R27" s="263"/>
      <c r="S27" s="263"/>
      <c r="T27" s="263"/>
    </row>
    <row r="28" spans="1:20" s="199" customFormat="1" ht="20.25" customHeight="1" x14ac:dyDescent="0.2">
      <c r="A28" s="259" t="s">
        <v>242</v>
      </c>
      <c r="B28" s="260">
        <v>19</v>
      </c>
      <c r="C28" s="261" t="s">
        <v>34</v>
      </c>
      <c r="D28" s="262" t="s">
        <v>315</v>
      </c>
      <c r="E28" s="263"/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3"/>
      <c r="Q28" s="263"/>
      <c r="R28" s="263"/>
      <c r="S28" s="263"/>
      <c r="T28" s="263"/>
    </row>
    <row r="29" spans="1:20" s="199" customFormat="1" x14ac:dyDescent="0.2">
      <c r="A29" s="259" t="s">
        <v>242</v>
      </c>
      <c r="B29" s="260">
        <v>20</v>
      </c>
      <c r="C29" s="261" t="s">
        <v>116</v>
      </c>
      <c r="D29" s="262" t="s">
        <v>315</v>
      </c>
      <c r="E29" s="263"/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63"/>
      <c r="Q29" s="263"/>
      <c r="R29" s="263"/>
      <c r="S29" s="263"/>
      <c r="T29" s="263"/>
    </row>
    <row r="30" spans="1:20" s="199" customFormat="1" x14ac:dyDescent="0.2">
      <c r="A30" s="259" t="s">
        <v>242</v>
      </c>
      <c r="B30" s="260">
        <v>21</v>
      </c>
      <c r="C30" s="261" t="s">
        <v>56</v>
      </c>
      <c r="D30" s="262" t="s">
        <v>315</v>
      </c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O30" s="263"/>
      <c r="P30" s="263"/>
      <c r="Q30" s="263"/>
      <c r="R30" s="263"/>
      <c r="S30" s="263"/>
      <c r="T30" s="263"/>
    </row>
    <row r="31" spans="1:20" s="199" customFormat="1" x14ac:dyDescent="0.2">
      <c r="A31" s="259" t="s">
        <v>242</v>
      </c>
      <c r="B31" s="260">
        <v>22</v>
      </c>
      <c r="C31" s="261" t="s">
        <v>326</v>
      </c>
      <c r="D31" s="262" t="s">
        <v>315</v>
      </c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O31" s="263"/>
      <c r="P31" s="263"/>
      <c r="Q31" s="263"/>
      <c r="R31" s="263"/>
      <c r="S31" s="263"/>
      <c r="T31" s="263"/>
    </row>
    <row r="32" spans="1:20" s="199" customFormat="1" x14ac:dyDescent="0.2">
      <c r="A32" s="259" t="s">
        <v>242</v>
      </c>
      <c r="B32" s="260">
        <v>23</v>
      </c>
      <c r="C32" s="261" t="s">
        <v>327</v>
      </c>
      <c r="D32" s="262" t="s">
        <v>315</v>
      </c>
      <c r="E32" s="263"/>
      <c r="F32" s="263"/>
      <c r="G32" s="263"/>
      <c r="H32" s="263"/>
      <c r="I32" s="263"/>
      <c r="J32" s="263"/>
      <c r="K32" s="263"/>
      <c r="L32" s="263"/>
      <c r="M32" s="263"/>
      <c r="N32" s="263"/>
      <c r="O32" s="263"/>
      <c r="P32" s="263"/>
      <c r="Q32" s="263"/>
      <c r="R32" s="263"/>
      <c r="S32" s="263"/>
      <c r="T32" s="263"/>
    </row>
    <row r="33" spans="1:20" s="199" customFormat="1" x14ac:dyDescent="0.2">
      <c r="A33" s="259" t="s">
        <v>242</v>
      </c>
      <c r="B33" s="260">
        <v>24</v>
      </c>
      <c r="C33" s="261" t="s">
        <v>328</v>
      </c>
      <c r="D33" s="262" t="s">
        <v>329</v>
      </c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3"/>
      <c r="S33" s="263"/>
      <c r="T33" s="263"/>
    </row>
    <row r="34" spans="1:20" s="199" customFormat="1" x14ac:dyDescent="0.2">
      <c r="A34" s="259" t="s">
        <v>242</v>
      </c>
      <c r="B34" s="260">
        <v>25</v>
      </c>
      <c r="C34" s="261" t="s">
        <v>330</v>
      </c>
      <c r="D34" s="262" t="s">
        <v>329</v>
      </c>
      <c r="E34" s="263"/>
      <c r="F34" s="263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3"/>
      <c r="R34" s="263"/>
      <c r="S34" s="263"/>
      <c r="T34" s="263"/>
    </row>
    <row r="35" spans="1:20" s="199" customFormat="1" x14ac:dyDescent="0.2">
      <c r="A35" s="265"/>
      <c r="B35" s="184" t="s">
        <v>331</v>
      </c>
      <c r="C35" s="185" t="s">
        <v>118</v>
      </c>
      <c r="D35" s="186"/>
      <c r="E35" s="187">
        <f t="shared" ref="E35:T35" si="2">SUM(E37:E40)</f>
        <v>0</v>
      </c>
      <c r="F35" s="187">
        <f t="shared" si="2"/>
        <v>0</v>
      </c>
      <c r="G35" s="187">
        <f t="shared" si="2"/>
        <v>0</v>
      </c>
      <c r="H35" s="187">
        <f t="shared" si="2"/>
        <v>0</v>
      </c>
      <c r="I35" s="187">
        <f t="shared" si="2"/>
        <v>0</v>
      </c>
      <c r="J35" s="187">
        <f t="shared" si="2"/>
        <v>0</v>
      </c>
      <c r="K35" s="187">
        <f t="shared" si="2"/>
        <v>0</v>
      </c>
      <c r="L35" s="187">
        <f t="shared" si="2"/>
        <v>0</v>
      </c>
      <c r="M35" s="187">
        <f t="shared" si="2"/>
        <v>0</v>
      </c>
      <c r="N35" s="187">
        <f t="shared" si="2"/>
        <v>0</v>
      </c>
      <c r="O35" s="187">
        <f t="shared" si="2"/>
        <v>0</v>
      </c>
      <c r="P35" s="187">
        <f t="shared" si="2"/>
        <v>0</v>
      </c>
      <c r="Q35" s="187">
        <f t="shared" si="2"/>
        <v>0</v>
      </c>
      <c r="R35" s="187">
        <f t="shared" si="2"/>
        <v>0</v>
      </c>
      <c r="S35" s="187">
        <f t="shared" si="2"/>
        <v>0</v>
      </c>
      <c r="T35" s="187">
        <f t="shared" si="2"/>
        <v>0</v>
      </c>
    </row>
    <row r="36" spans="1:20" s="182" customFormat="1" x14ac:dyDescent="0.55000000000000004">
      <c r="A36" s="177"/>
      <c r="B36" s="258" t="s">
        <v>313</v>
      </c>
      <c r="C36" s="179"/>
      <c r="D36" s="180"/>
      <c r="E36" s="181"/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</row>
    <row r="37" spans="1:20" s="199" customFormat="1" x14ac:dyDescent="0.2">
      <c r="A37" s="259" t="s">
        <v>242</v>
      </c>
      <c r="B37" s="260">
        <v>1</v>
      </c>
      <c r="C37" s="261" t="s">
        <v>332</v>
      </c>
      <c r="D37" s="262" t="s">
        <v>315</v>
      </c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263"/>
      <c r="P37" s="263"/>
      <c r="Q37" s="263"/>
      <c r="R37" s="263"/>
      <c r="S37" s="263"/>
      <c r="T37" s="263"/>
    </row>
    <row r="38" spans="1:20" s="199" customFormat="1" x14ac:dyDescent="0.2">
      <c r="A38" s="259" t="s">
        <v>242</v>
      </c>
      <c r="B38" s="260">
        <v>2</v>
      </c>
      <c r="C38" s="261" t="s">
        <v>333</v>
      </c>
      <c r="D38" s="262" t="s">
        <v>315</v>
      </c>
      <c r="E38" s="263"/>
      <c r="F38" s="263"/>
      <c r="G38" s="263"/>
      <c r="H38" s="263"/>
      <c r="I38" s="263"/>
      <c r="J38" s="263"/>
      <c r="K38" s="263"/>
      <c r="L38" s="263"/>
      <c r="M38" s="263"/>
      <c r="N38" s="263"/>
      <c r="O38" s="263"/>
      <c r="P38" s="263"/>
      <c r="Q38" s="263"/>
      <c r="R38" s="263"/>
      <c r="S38" s="263"/>
      <c r="T38" s="263"/>
    </row>
    <row r="39" spans="1:20" s="199" customFormat="1" x14ac:dyDescent="0.2">
      <c r="A39" s="259" t="s">
        <v>242</v>
      </c>
      <c r="B39" s="260">
        <v>3</v>
      </c>
      <c r="C39" s="261" t="s">
        <v>334</v>
      </c>
      <c r="D39" s="262" t="s">
        <v>315</v>
      </c>
      <c r="E39" s="263"/>
      <c r="F39" s="263"/>
      <c r="G39" s="263"/>
      <c r="H39" s="263"/>
      <c r="I39" s="263"/>
      <c r="J39" s="263"/>
      <c r="K39" s="263"/>
      <c r="L39" s="263"/>
      <c r="M39" s="263"/>
      <c r="N39" s="263"/>
      <c r="O39" s="263"/>
      <c r="P39" s="263"/>
      <c r="Q39" s="263"/>
      <c r="R39" s="263"/>
      <c r="S39" s="263"/>
      <c r="T39" s="263"/>
    </row>
    <row r="40" spans="1:20" s="199" customFormat="1" x14ac:dyDescent="0.2">
      <c r="A40" s="266" t="s">
        <v>242</v>
      </c>
      <c r="B40" s="267">
        <v>4</v>
      </c>
      <c r="C40" s="268" t="s">
        <v>335</v>
      </c>
      <c r="D40" s="269" t="s">
        <v>315</v>
      </c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  <c r="P40" s="270"/>
      <c r="Q40" s="270"/>
      <c r="R40" s="270"/>
      <c r="S40" s="270"/>
      <c r="T40" s="270"/>
    </row>
    <row r="41" spans="1:20" x14ac:dyDescent="0.55000000000000004">
      <c r="A41" s="271"/>
      <c r="B41" s="272" t="s">
        <v>139</v>
      </c>
      <c r="C41" s="273"/>
      <c r="D41" s="274"/>
      <c r="E41" s="275">
        <f t="shared" ref="E41:T41" si="3">SUM(E7)</f>
        <v>0</v>
      </c>
      <c r="F41" s="275">
        <f t="shared" si="3"/>
        <v>0</v>
      </c>
      <c r="G41" s="275">
        <f t="shared" si="3"/>
        <v>0</v>
      </c>
      <c r="H41" s="275">
        <f t="shared" si="3"/>
        <v>0</v>
      </c>
      <c r="I41" s="275">
        <f t="shared" si="3"/>
        <v>0</v>
      </c>
      <c r="J41" s="275">
        <f t="shared" si="3"/>
        <v>0</v>
      </c>
      <c r="K41" s="275">
        <f t="shared" si="3"/>
        <v>0</v>
      </c>
      <c r="L41" s="275">
        <f t="shared" si="3"/>
        <v>0</v>
      </c>
      <c r="M41" s="275">
        <f t="shared" si="3"/>
        <v>0</v>
      </c>
      <c r="N41" s="275">
        <f t="shared" si="3"/>
        <v>0</v>
      </c>
      <c r="O41" s="275">
        <f t="shared" si="3"/>
        <v>0</v>
      </c>
      <c r="P41" s="275">
        <f t="shared" si="3"/>
        <v>0</v>
      </c>
      <c r="Q41" s="275">
        <f t="shared" si="3"/>
        <v>0</v>
      </c>
      <c r="R41" s="275">
        <f t="shared" si="3"/>
        <v>0</v>
      </c>
      <c r="S41" s="275">
        <f t="shared" si="3"/>
        <v>0</v>
      </c>
      <c r="T41" s="275">
        <f t="shared" si="3"/>
        <v>0</v>
      </c>
    </row>
    <row r="42" spans="1:20" x14ac:dyDescent="0.55000000000000004">
      <c r="A42" s="205"/>
    </row>
  </sheetData>
  <mergeCells count="6">
    <mergeCell ref="A1:T1"/>
    <mergeCell ref="A2:T2"/>
    <mergeCell ref="A3:T3"/>
    <mergeCell ref="A4:T4"/>
    <mergeCell ref="B6:C6"/>
    <mergeCell ref="B41:C41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4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A0937-B450-4687-90B0-5A3AF1AA3B7B}">
  <sheetPr>
    <tabColor theme="6" tint="-0.499984740745262"/>
    <pageSetUpPr fitToPage="1"/>
  </sheetPr>
  <dimension ref="A1:T29"/>
  <sheetViews>
    <sheetView zoomScale="80" zoomScaleNormal="80" workbookViewId="0">
      <selection activeCell="C23" sqref="C23"/>
    </sheetView>
  </sheetViews>
  <sheetFormatPr defaultColWidth="9.125" defaultRowHeight="24" x14ac:dyDescent="0.55000000000000004"/>
  <cols>
    <col min="1" max="1" width="8.375" style="166" customWidth="1"/>
    <col min="2" max="2" width="4.375" style="167" customWidth="1"/>
    <col min="3" max="3" width="48.625" style="168" customWidth="1"/>
    <col min="4" max="4" width="15.875" style="166" customWidth="1"/>
    <col min="5" max="19" width="12.125" style="165" customWidth="1"/>
    <col min="20" max="16384" width="9.125" style="165"/>
  </cols>
  <sheetData>
    <row r="1" spans="1:20" x14ac:dyDescent="0.55000000000000004">
      <c r="A1" s="163" t="s">
        <v>228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4"/>
    </row>
    <row r="2" spans="1:20" x14ac:dyDescent="0.55000000000000004">
      <c r="A2" s="163" t="s">
        <v>336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4"/>
    </row>
    <row r="3" spans="1:20" x14ac:dyDescent="0.55000000000000004">
      <c r="A3" s="163" t="s">
        <v>231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4"/>
    </row>
    <row r="4" spans="1:20" x14ac:dyDescent="0.55000000000000004">
      <c r="D4" s="169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1"/>
    </row>
    <row r="5" spans="1:20" ht="72" x14ac:dyDescent="0.55000000000000004">
      <c r="A5" s="172" t="s">
        <v>232</v>
      </c>
      <c r="B5" s="173" t="s">
        <v>233</v>
      </c>
      <c r="C5" s="174"/>
      <c r="D5" s="172" t="s">
        <v>234</v>
      </c>
      <c r="E5" s="175" t="s">
        <v>235</v>
      </c>
      <c r="F5" s="176">
        <v>23285</v>
      </c>
      <c r="G5" s="176">
        <v>23316</v>
      </c>
      <c r="H5" s="176">
        <v>23346</v>
      </c>
      <c r="I5" s="176">
        <v>23377</v>
      </c>
      <c r="J5" s="176">
        <v>23408</v>
      </c>
      <c r="K5" s="176">
        <v>23437</v>
      </c>
      <c r="L5" s="176">
        <v>23468</v>
      </c>
      <c r="M5" s="176">
        <v>23498</v>
      </c>
      <c r="N5" s="176">
        <v>23529</v>
      </c>
      <c r="O5" s="176">
        <v>23559</v>
      </c>
      <c r="P5" s="176">
        <v>23590</v>
      </c>
      <c r="Q5" s="176">
        <v>23621</v>
      </c>
      <c r="R5" s="175" t="s">
        <v>236</v>
      </c>
      <c r="S5" s="175" t="s">
        <v>237</v>
      </c>
    </row>
    <row r="6" spans="1:20" s="182" customFormat="1" x14ac:dyDescent="0.55000000000000004">
      <c r="A6" s="177"/>
      <c r="B6" s="178" t="s">
        <v>238</v>
      </c>
      <c r="C6" s="179"/>
      <c r="D6" s="180"/>
      <c r="E6" s="181">
        <f>SUM(E7)</f>
        <v>0</v>
      </c>
      <c r="F6" s="181">
        <f t="shared" ref="F6:S6" si="0">SUM(F7)</f>
        <v>0</v>
      </c>
      <c r="G6" s="181">
        <f t="shared" si="0"/>
        <v>0</v>
      </c>
      <c r="H6" s="181">
        <f t="shared" si="0"/>
        <v>0</v>
      </c>
      <c r="I6" s="181">
        <f t="shared" si="0"/>
        <v>0</v>
      </c>
      <c r="J6" s="181">
        <f t="shared" si="0"/>
        <v>0</v>
      </c>
      <c r="K6" s="181">
        <f t="shared" si="0"/>
        <v>0</v>
      </c>
      <c r="L6" s="181">
        <f t="shared" si="0"/>
        <v>0</v>
      </c>
      <c r="M6" s="181">
        <f t="shared" si="0"/>
        <v>0</v>
      </c>
      <c r="N6" s="181">
        <f t="shared" si="0"/>
        <v>0</v>
      </c>
      <c r="O6" s="181">
        <f t="shared" si="0"/>
        <v>0</v>
      </c>
      <c r="P6" s="181">
        <f t="shared" si="0"/>
        <v>0</v>
      </c>
      <c r="Q6" s="181">
        <f t="shared" si="0"/>
        <v>0</v>
      </c>
      <c r="R6" s="181">
        <f t="shared" si="0"/>
        <v>0</v>
      </c>
      <c r="S6" s="181">
        <f t="shared" si="0"/>
        <v>0</v>
      </c>
    </row>
    <row r="7" spans="1:20" s="182" customFormat="1" x14ac:dyDescent="0.55000000000000004">
      <c r="A7" s="183"/>
      <c r="B7" s="184" t="s">
        <v>239</v>
      </c>
      <c r="C7" s="185" t="s">
        <v>240</v>
      </c>
      <c r="D7" s="186"/>
      <c r="E7" s="187">
        <f>SUM(E10:E12)</f>
        <v>0</v>
      </c>
      <c r="F7" s="187">
        <f t="shared" ref="F7:S7" si="1">SUM(F10:F12)</f>
        <v>0</v>
      </c>
      <c r="G7" s="187">
        <f t="shared" si="1"/>
        <v>0</v>
      </c>
      <c r="H7" s="187">
        <f t="shared" si="1"/>
        <v>0</v>
      </c>
      <c r="I7" s="187">
        <f t="shared" si="1"/>
        <v>0</v>
      </c>
      <c r="J7" s="187">
        <f t="shared" si="1"/>
        <v>0</v>
      </c>
      <c r="K7" s="187">
        <f t="shared" si="1"/>
        <v>0</v>
      </c>
      <c r="L7" s="187">
        <f t="shared" si="1"/>
        <v>0</v>
      </c>
      <c r="M7" s="187">
        <f t="shared" si="1"/>
        <v>0</v>
      </c>
      <c r="N7" s="187">
        <f t="shared" si="1"/>
        <v>0</v>
      </c>
      <c r="O7" s="187">
        <f t="shared" si="1"/>
        <v>0</v>
      </c>
      <c r="P7" s="187">
        <f t="shared" si="1"/>
        <v>0</v>
      </c>
      <c r="Q7" s="187">
        <f t="shared" si="1"/>
        <v>0</v>
      </c>
      <c r="R7" s="187">
        <f t="shared" si="1"/>
        <v>0</v>
      </c>
      <c r="S7" s="187">
        <f t="shared" si="1"/>
        <v>0</v>
      </c>
    </row>
    <row r="8" spans="1:20" s="182" customFormat="1" x14ac:dyDescent="0.55000000000000004">
      <c r="A8" s="177"/>
      <c r="B8" s="276" t="s">
        <v>337</v>
      </c>
      <c r="C8" s="179"/>
      <c r="D8" s="180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</row>
    <row r="9" spans="1:20" s="199" customFormat="1" x14ac:dyDescent="0.2">
      <c r="A9" s="259" t="s">
        <v>242</v>
      </c>
      <c r="B9" s="277">
        <v>1.1000000000000001</v>
      </c>
      <c r="C9" s="278" t="s">
        <v>83</v>
      </c>
      <c r="D9" s="262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</row>
    <row r="10" spans="1:20" s="199" customFormat="1" ht="72" x14ac:dyDescent="0.2">
      <c r="A10" s="259" t="s">
        <v>242</v>
      </c>
      <c r="B10" s="260"/>
      <c r="C10" s="261" t="s">
        <v>338</v>
      </c>
      <c r="D10" s="262" t="s">
        <v>339</v>
      </c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</row>
    <row r="11" spans="1:20" s="199" customFormat="1" x14ac:dyDescent="0.2">
      <c r="A11" s="259" t="s">
        <v>242</v>
      </c>
      <c r="B11" s="260"/>
      <c r="C11" s="261" t="s">
        <v>340</v>
      </c>
      <c r="D11" s="262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</row>
    <row r="12" spans="1:20" s="199" customFormat="1" x14ac:dyDescent="0.2">
      <c r="A12" s="259" t="s">
        <v>242</v>
      </c>
      <c r="B12" s="260"/>
      <c r="C12" s="261" t="s">
        <v>341</v>
      </c>
      <c r="D12" s="262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</row>
    <row r="13" spans="1:20" x14ac:dyDescent="0.55000000000000004">
      <c r="A13" s="279"/>
      <c r="B13" s="280" t="s">
        <v>139</v>
      </c>
      <c r="C13" s="280"/>
      <c r="D13" s="274"/>
      <c r="E13" s="275">
        <f t="shared" ref="E13:S13" si="2">SUM(E6)</f>
        <v>0</v>
      </c>
      <c r="F13" s="275">
        <f t="shared" si="2"/>
        <v>0</v>
      </c>
      <c r="G13" s="275">
        <f t="shared" si="2"/>
        <v>0</v>
      </c>
      <c r="H13" s="275">
        <f t="shared" si="2"/>
        <v>0</v>
      </c>
      <c r="I13" s="275">
        <f t="shared" si="2"/>
        <v>0</v>
      </c>
      <c r="J13" s="275">
        <f t="shared" si="2"/>
        <v>0</v>
      </c>
      <c r="K13" s="275">
        <f t="shared" si="2"/>
        <v>0</v>
      </c>
      <c r="L13" s="275">
        <f t="shared" si="2"/>
        <v>0</v>
      </c>
      <c r="M13" s="275">
        <f t="shared" si="2"/>
        <v>0</v>
      </c>
      <c r="N13" s="275">
        <f t="shared" si="2"/>
        <v>0</v>
      </c>
      <c r="O13" s="275">
        <f t="shared" si="2"/>
        <v>0</v>
      </c>
      <c r="P13" s="275">
        <f t="shared" si="2"/>
        <v>0</v>
      </c>
      <c r="Q13" s="275">
        <f t="shared" si="2"/>
        <v>0</v>
      </c>
      <c r="R13" s="275">
        <f t="shared" si="2"/>
        <v>0</v>
      </c>
      <c r="S13" s="275">
        <f t="shared" si="2"/>
        <v>0</v>
      </c>
    </row>
    <row r="14" spans="1:20" x14ac:dyDescent="0.55000000000000004">
      <c r="A14" s="205"/>
    </row>
    <row r="15" spans="1:20" x14ac:dyDescent="0.55000000000000004">
      <c r="A15" s="163" t="s">
        <v>228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4"/>
    </row>
    <row r="16" spans="1:20" x14ac:dyDescent="0.55000000000000004">
      <c r="A16" s="163" t="s">
        <v>336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4"/>
    </row>
    <row r="17" spans="1:20" x14ac:dyDescent="0.55000000000000004">
      <c r="A17" s="163" t="s">
        <v>231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4"/>
    </row>
    <row r="18" spans="1:20" x14ac:dyDescent="0.55000000000000004">
      <c r="D18" s="169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1"/>
    </row>
    <row r="19" spans="1:20" ht="72" x14ac:dyDescent="0.55000000000000004">
      <c r="A19" s="172" t="s">
        <v>232</v>
      </c>
      <c r="B19" s="173" t="s">
        <v>233</v>
      </c>
      <c r="C19" s="174"/>
      <c r="D19" s="172" t="s">
        <v>234</v>
      </c>
      <c r="E19" s="175" t="s">
        <v>235</v>
      </c>
      <c r="F19" s="176">
        <v>23285</v>
      </c>
      <c r="G19" s="176">
        <v>23316</v>
      </c>
      <c r="H19" s="176">
        <v>23346</v>
      </c>
      <c r="I19" s="176">
        <v>23377</v>
      </c>
      <c r="J19" s="176">
        <v>23408</v>
      </c>
      <c r="K19" s="176">
        <v>23437</v>
      </c>
      <c r="L19" s="176">
        <v>23468</v>
      </c>
      <c r="M19" s="176">
        <v>23498</v>
      </c>
      <c r="N19" s="176">
        <v>23529</v>
      </c>
      <c r="O19" s="176">
        <v>23559</v>
      </c>
      <c r="P19" s="176">
        <v>23590</v>
      </c>
      <c r="Q19" s="176">
        <v>23621</v>
      </c>
      <c r="R19" s="175" t="s">
        <v>236</v>
      </c>
      <c r="S19" s="175" t="s">
        <v>237</v>
      </c>
    </row>
    <row r="20" spans="1:20" s="182" customFormat="1" x14ac:dyDescent="0.55000000000000004">
      <c r="A20" s="177"/>
      <c r="B20" s="178" t="s">
        <v>238</v>
      </c>
      <c r="C20" s="179"/>
      <c r="D20" s="180"/>
      <c r="E20" s="181">
        <f>SUM(E21)</f>
        <v>0</v>
      </c>
      <c r="F20" s="181">
        <f t="shared" ref="F20:S20" si="3">SUM(F21)</f>
        <v>0</v>
      </c>
      <c r="G20" s="181">
        <f t="shared" si="3"/>
        <v>0</v>
      </c>
      <c r="H20" s="181">
        <f t="shared" si="3"/>
        <v>0</v>
      </c>
      <c r="I20" s="181">
        <f t="shared" si="3"/>
        <v>0</v>
      </c>
      <c r="J20" s="181">
        <f t="shared" si="3"/>
        <v>0</v>
      </c>
      <c r="K20" s="181">
        <f t="shared" si="3"/>
        <v>0</v>
      </c>
      <c r="L20" s="181">
        <f t="shared" si="3"/>
        <v>0</v>
      </c>
      <c r="M20" s="181">
        <f t="shared" si="3"/>
        <v>0</v>
      </c>
      <c r="N20" s="181">
        <f t="shared" si="3"/>
        <v>0</v>
      </c>
      <c r="O20" s="181">
        <f t="shared" si="3"/>
        <v>0</v>
      </c>
      <c r="P20" s="181">
        <f t="shared" si="3"/>
        <v>0</v>
      </c>
      <c r="Q20" s="181">
        <f t="shared" si="3"/>
        <v>0</v>
      </c>
      <c r="R20" s="181">
        <f t="shared" si="3"/>
        <v>0</v>
      </c>
      <c r="S20" s="181">
        <f t="shared" si="3"/>
        <v>0</v>
      </c>
    </row>
    <row r="21" spans="1:20" s="182" customFormat="1" x14ac:dyDescent="0.55000000000000004">
      <c r="A21" s="183"/>
      <c r="B21" s="184" t="s">
        <v>239</v>
      </c>
      <c r="C21" s="185" t="s">
        <v>240</v>
      </c>
      <c r="D21" s="186"/>
      <c r="E21" s="187">
        <f>SUM(E23+E26+E27+E28)</f>
        <v>0</v>
      </c>
      <c r="F21" s="188">
        <f t="shared" ref="F21:S21" si="4">SUM(F22:F26)</f>
        <v>0</v>
      </c>
      <c r="G21" s="187">
        <f t="shared" si="4"/>
        <v>0</v>
      </c>
      <c r="H21" s="187">
        <f t="shared" si="4"/>
        <v>0</v>
      </c>
      <c r="I21" s="187">
        <f t="shared" si="4"/>
        <v>0</v>
      </c>
      <c r="J21" s="187">
        <f t="shared" si="4"/>
        <v>0</v>
      </c>
      <c r="K21" s="187">
        <f t="shared" si="4"/>
        <v>0</v>
      </c>
      <c r="L21" s="187">
        <f t="shared" si="4"/>
        <v>0</v>
      </c>
      <c r="M21" s="187">
        <f t="shared" si="4"/>
        <v>0</v>
      </c>
      <c r="N21" s="187">
        <f t="shared" si="4"/>
        <v>0</v>
      </c>
      <c r="O21" s="187">
        <f t="shared" si="4"/>
        <v>0</v>
      </c>
      <c r="P21" s="187">
        <f t="shared" si="4"/>
        <v>0</v>
      </c>
      <c r="Q21" s="187">
        <f t="shared" si="4"/>
        <v>0</v>
      </c>
      <c r="R21" s="187">
        <f t="shared" si="4"/>
        <v>0</v>
      </c>
      <c r="S21" s="187">
        <f t="shared" si="4"/>
        <v>0</v>
      </c>
    </row>
    <row r="22" spans="1:20" s="182" customFormat="1" x14ac:dyDescent="0.55000000000000004">
      <c r="A22" s="177"/>
      <c r="B22" s="276" t="s">
        <v>337</v>
      </c>
      <c r="C22" s="179"/>
      <c r="D22" s="180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</row>
    <row r="23" spans="1:20" s="199" customFormat="1" x14ac:dyDescent="0.2">
      <c r="A23" s="259" t="s">
        <v>242</v>
      </c>
      <c r="B23" s="277">
        <v>1.1000000000000001</v>
      </c>
      <c r="C23" s="278" t="s">
        <v>83</v>
      </c>
      <c r="D23" s="262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</row>
    <row r="24" spans="1:20" s="199" customFormat="1" ht="120" x14ac:dyDescent="0.2">
      <c r="A24" s="259" t="s">
        <v>242</v>
      </c>
      <c r="B24" s="260"/>
      <c r="C24" s="261" t="s">
        <v>342</v>
      </c>
      <c r="D24" s="262" t="s">
        <v>343</v>
      </c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3"/>
      <c r="P24" s="263"/>
      <c r="Q24" s="263"/>
      <c r="R24" s="263"/>
      <c r="S24" s="263"/>
    </row>
    <row r="25" spans="1:20" s="199" customFormat="1" ht="96" x14ac:dyDescent="0.2">
      <c r="A25" s="259" t="s">
        <v>242</v>
      </c>
      <c r="B25" s="260"/>
      <c r="C25" s="261" t="s">
        <v>344</v>
      </c>
      <c r="D25" s="262" t="s">
        <v>343</v>
      </c>
      <c r="E25" s="263"/>
      <c r="F25" s="263"/>
      <c r="G25" s="263"/>
      <c r="H25" s="263"/>
      <c r="I25" s="263"/>
      <c r="J25" s="263"/>
      <c r="K25" s="263"/>
      <c r="L25" s="263"/>
      <c r="M25" s="263"/>
      <c r="N25" s="263"/>
      <c r="O25" s="263"/>
      <c r="P25" s="263"/>
      <c r="Q25" s="263"/>
      <c r="R25" s="263"/>
      <c r="S25" s="263"/>
    </row>
    <row r="26" spans="1:20" s="199" customFormat="1" x14ac:dyDescent="0.2">
      <c r="A26" s="259" t="s">
        <v>242</v>
      </c>
      <c r="B26" s="277">
        <v>1.2</v>
      </c>
      <c r="C26" s="261" t="s">
        <v>345</v>
      </c>
      <c r="D26" s="262" t="s">
        <v>346</v>
      </c>
      <c r="E26" s="263"/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3"/>
      <c r="S26" s="263"/>
    </row>
    <row r="27" spans="1:20" s="199" customFormat="1" x14ac:dyDescent="0.2">
      <c r="A27" s="259" t="s">
        <v>242</v>
      </c>
      <c r="B27" s="281">
        <v>1.3</v>
      </c>
      <c r="C27" s="261" t="s">
        <v>347</v>
      </c>
      <c r="D27" s="262"/>
      <c r="E27" s="263"/>
      <c r="F27" s="263"/>
      <c r="G27" s="263"/>
      <c r="H27" s="263"/>
      <c r="I27" s="263"/>
      <c r="J27" s="263"/>
      <c r="K27" s="263"/>
      <c r="L27" s="263"/>
      <c r="M27" s="263"/>
      <c r="N27" s="263"/>
      <c r="O27" s="263"/>
      <c r="P27" s="263"/>
      <c r="Q27" s="263"/>
      <c r="R27" s="263"/>
      <c r="S27" s="263"/>
    </row>
    <row r="28" spans="1:20" s="199" customFormat="1" x14ac:dyDescent="0.2">
      <c r="A28" s="259" t="s">
        <v>242</v>
      </c>
      <c r="B28" s="281">
        <v>1.4</v>
      </c>
      <c r="C28" s="261" t="s">
        <v>347</v>
      </c>
      <c r="D28" s="262"/>
      <c r="E28" s="263"/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3"/>
      <c r="Q28" s="263"/>
      <c r="R28" s="263"/>
      <c r="S28" s="263"/>
    </row>
    <row r="29" spans="1:20" x14ac:dyDescent="0.55000000000000004">
      <c r="A29" s="279"/>
      <c r="B29" s="280" t="s">
        <v>139</v>
      </c>
      <c r="C29" s="280"/>
      <c r="D29" s="274"/>
      <c r="E29" s="275">
        <f t="shared" ref="E29:S29" si="5">SUM(E20)</f>
        <v>0</v>
      </c>
      <c r="F29" s="275">
        <f t="shared" si="5"/>
        <v>0</v>
      </c>
      <c r="G29" s="275">
        <f t="shared" si="5"/>
        <v>0</v>
      </c>
      <c r="H29" s="275">
        <f t="shared" si="5"/>
        <v>0</v>
      </c>
      <c r="I29" s="275">
        <f t="shared" si="5"/>
        <v>0</v>
      </c>
      <c r="J29" s="275">
        <f t="shared" si="5"/>
        <v>0</v>
      </c>
      <c r="K29" s="275">
        <f t="shared" si="5"/>
        <v>0</v>
      </c>
      <c r="L29" s="275">
        <f t="shared" si="5"/>
        <v>0</v>
      </c>
      <c r="M29" s="275">
        <f t="shared" si="5"/>
        <v>0</v>
      </c>
      <c r="N29" s="275">
        <f t="shared" si="5"/>
        <v>0</v>
      </c>
      <c r="O29" s="275">
        <f t="shared" si="5"/>
        <v>0</v>
      </c>
      <c r="P29" s="275">
        <f t="shared" si="5"/>
        <v>0</v>
      </c>
      <c r="Q29" s="275">
        <f t="shared" si="5"/>
        <v>0</v>
      </c>
      <c r="R29" s="275">
        <f t="shared" si="5"/>
        <v>0</v>
      </c>
      <c r="S29" s="275">
        <f t="shared" si="5"/>
        <v>0</v>
      </c>
    </row>
  </sheetData>
  <mergeCells count="10">
    <mergeCell ref="A16:S16"/>
    <mergeCell ref="A17:S17"/>
    <mergeCell ref="B19:C19"/>
    <mergeCell ref="B29:C29"/>
    <mergeCell ref="A1:S1"/>
    <mergeCell ref="A2:S2"/>
    <mergeCell ref="A3:S3"/>
    <mergeCell ref="B5:C5"/>
    <mergeCell ref="B13:C13"/>
    <mergeCell ref="A15:S15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เกณฑ์ปี 64 (ภูมิภาค)</vt:lpstr>
      <vt:lpstr>ค่าตอบแทน ก.จังหวัด 64 (2)</vt:lpstr>
      <vt:lpstr>ผ.บุคลากร (ภูมิภาค)</vt:lpstr>
      <vt:lpstr>ผ.บุคลากร (รายบุคคล)</vt:lpstr>
      <vt:lpstr>ผ.พื้นฐาน (ภูมิภาค)</vt:lpstr>
      <vt:lpstr>ผ.ยุทธศาสตร์ (ภูมิภาค)</vt:lpstr>
      <vt:lpstr>'เกณฑ์ปี 64 (ภูมิภาค)'!Print_Area</vt:lpstr>
      <vt:lpstr>'ค่าตอบแทน ก.จังหวัด 64 (2)'!Print_Area</vt:lpstr>
      <vt:lpstr>'เกณฑ์ปี 64 (ภูมิภาค)'!Print_Titles</vt:lpstr>
      <vt:lpstr>'ค่าตอบแทน ก.จังหวัด 64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2021-03-20T07:04:44Z</dcterms:created>
  <dcterms:modified xsi:type="dcterms:W3CDTF">2021-03-20T07:06:51Z</dcterms:modified>
</cp:coreProperties>
</file>