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735" activeTab="0"/>
  </bookViews>
  <sheets>
    <sheet name="จัดสรร" sheetId="1" r:id="rId1"/>
    <sheet name="เลขหนังสือ" sheetId="2" r:id="rId2"/>
  </sheets>
  <externalReferences>
    <externalReference r:id="rId5"/>
  </externalReferences>
  <definedNames>
    <definedName name="_xlnm.Print_Titles" localSheetId="0">'จัดสรร'!$1:$7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A5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<sst xmlns="http://schemas.openxmlformats.org/spreadsheetml/2006/main" count="321" uniqueCount="155">
  <si>
    <t>แบบรายละเอียดประกอบการโอนจัดสรร งบประมาณรายจ่ายประจำปีงบประมาณ พ.ศ. 2561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</si>
  <si>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</si>
  <si>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เงินอุดหนุนสำหรับค่าตอบแทนพิเศษรายเดือนให้แก่เจ้าหน้าที่ผู้ปฏิบัติงานขององค์กรปกครองส่วนท้องถิ่นในพื้นที่จังหวัดชายแดนภาคใต้</t>
  </si>
  <si>
    <t>ไตรมาสที่ 4 (เดือนกรกฎาคม  -  กันยายน 2561) เพิ่มเติม</t>
  </si>
  <si>
    <t>รหัสงบประมาณ 1500853002500036 รหัสแหล่งของเงิน 6111410 รหัสกิจกรรมหลัก 15008XXXXM2248</t>
  </si>
  <si>
    <t>ตามหนังสือกรมส่งเสริมการปกครองท้องถิ่น ที่ มท 0808.2/10600-10603  ลงวันที่  3 สิงหาคม  2561    เลขที่ใบจัดสรร    12393-12396/2561</t>
  </si>
  <si>
    <t>ลำดับ</t>
  </si>
  <si>
    <t>จังหวัด</t>
  </si>
  <si>
    <t>อำเภอ</t>
  </si>
  <si>
    <t>องค์กรปกครองส่วนท้องถิ่น</t>
  </si>
  <si>
    <t>จำนวนเงิน</t>
  </si>
  <si>
    <t>นราธิวาส</t>
  </si>
  <si>
    <t>เมืองนราธิวาส</t>
  </si>
  <si>
    <t>อบจ.นราธิวาส</t>
  </si>
  <si>
    <t>ทม.นราธิวาส</t>
  </si>
  <si>
    <t>จะแนะ</t>
  </si>
  <si>
    <t>อบต.ช้างเผือก</t>
  </si>
  <si>
    <t>อบต.ดุซงญอ</t>
  </si>
  <si>
    <t>อบต.มะนังตายอ</t>
  </si>
  <si>
    <t>ระแงะ</t>
  </si>
  <si>
    <t>อบต.บองอ</t>
  </si>
  <si>
    <t>รือเสาะ</t>
  </si>
  <si>
    <t>อบต.รือเสาะ</t>
  </si>
  <si>
    <t>อบต.สามัคคี</t>
  </si>
  <si>
    <t>ศรีสาคร</t>
  </si>
  <si>
    <t>อบต.เชิงคีรี</t>
  </si>
  <si>
    <t>อบต.ศรีบรรพต</t>
  </si>
  <si>
    <t>นราธิวาส ผลรวม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</si>
  <si>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</si>
  <si>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</si>
  <si>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</si>
  <si>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</si>
  <si>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</si>
  <si>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</si>
  <si>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</si>
  <si>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</si>
  <si>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</si>
  <si>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</si>
  <si>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ยะหริ่ง</t>
  </si>
  <si>
    <t>ทต.ตันหยง</t>
  </si>
  <si>
    <t>ทต.บางปู</t>
  </si>
  <si>
    <t>ทต.ยะหริ่ง</t>
  </si>
  <si>
    <t>กะพ้อ</t>
  </si>
  <si>
    <t>อบต.ปล่องหอย</t>
  </si>
  <si>
    <t>อบต.นาประดู่</t>
  </si>
  <si>
    <t>อบต.บางโกระ</t>
  </si>
  <si>
    <t>ทุ่งยางแดง</t>
  </si>
  <si>
    <t>อบต.ตะโละแมะนา</t>
  </si>
  <si>
    <t>อบต.ควน</t>
  </si>
  <si>
    <t>อบต.ท่าข้าม</t>
  </si>
  <si>
    <t>อบต.กระเสาะ</t>
  </si>
  <si>
    <t>อบต.เกาะจัน</t>
  </si>
  <si>
    <t>อบต.ตรัง</t>
  </si>
  <si>
    <t>อบต.สาคอบน</t>
  </si>
  <si>
    <t>อบต.คลองมานิง</t>
  </si>
  <si>
    <t>อบต.ตันหยงลุโละ</t>
  </si>
  <si>
    <t>แม่ลาน</t>
  </si>
  <si>
    <t>อบต.ป่าไร่</t>
  </si>
  <si>
    <t>อบต.แม่ลาน</t>
  </si>
  <si>
    <t>ไม้แก่น</t>
  </si>
  <si>
    <t>อบต.ดอนทราย</t>
  </si>
  <si>
    <t>อบต.ตะโละไกรทอง</t>
  </si>
  <si>
    <t>ยะรัง</t>
  </si>
  <si>
    <t>อบต.วัด</t>
  </si>
  <si>
    <t>อบต.สะดาวา</t>
  </si>
  <si>
    <t>อบต.สะนอ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</si>
  <si>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</si>
  <si>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</si>
  <si>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</si>
  <si>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</si>
  <si>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อบต.ปิยามุมัง</t>
  </si>
  <si>
    <t>อบต.ราตาปันยัง</t>
  </si>
  <si>
    <t>อบต.หนองแรต</t>
  </si>
  <si>
    <t>อบต.แหลมโพธิ์</t>
  </si>
  <si>
    <t>สายบุรี</t>
  </si>
  <si>
    <t>อบต.กะดุนง</t>
  </si>
  <si>
    <t>อบต.ตะบิ้ง</t>
  </si>
  <si>
    <t>ทต.เตราะบอน</t>
  </si>
  <si>
    <t>อบต.บือเระ</t>
  </si>
  <si>
    <t>หนองจิก</t>
  </si>
  <si>
    <t>อบต.ดาโต๊ะ</t>
  </si>
  <si>
    <t>ปัตตานี ผลรวม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</si>
  <si>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</si>
  <si>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</si>
  <si>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</si>
  <si>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</si>
  <si>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</si>
  <si>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</si>
  <si>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ธารโต</t>
  </si>
  <si>
    <t>ทต.คอกช้าง</t>
  </si>
  <si>
    <t>บันนังสตา</t>
  </si>
  <si>
    <t>ทต.บันนังสตา</t>
  </si>
  <si>
    <t>ยะหา</t>
  </si>
  <si>
    <t>ทต.ยะหา</t>
  </si>
  <si>
    <t>รามัน</t>
  </si>
  <si>
    <t>ทต.โกตาบารู</t>
  </si>
  <si>
    <t>กรงปินัง</t>
  </si>
  <si>
    <t>อบต.สะเอะ</t>
  </si>
  <si>
    <t>กาบัง</t>
  </si>
  <si>
    <t>อบต.กาบัง</t>
  </si>
  <si>
    <t>อบต.บ้านแหร</t>
  </si>
  <si>
    <t>อบต.ตาเนาะปูเต๊ะ</t>
  </si>
  <si>
    <t>อบต.บันนังสตา</t>
  </si>
  <si>
    <t>อบต.ตาเซะ</t>
  </si>
  <si>
    <t>อบต.เปาะเส้ง</t>
  </si>
  <si>
    <t>อบต.ยะลา</t>
  </si>
  <si>
    <t>อบต.ลำใหม่</t>
  </si>
  <si>
    <t>อบต.ลิดล</t>
  </si>
  <si>
    <t>อบต.กาตอง</t>
  </si>
  <si>
    <t>อบต.บาโร๊ะ</t>
  </si>
  <si>
    <t>อบต.ยะหา</t>
  </si>
  <si>
    <t>อบต.กาลูปัง</t>
  </si>
  <si>
    <t>อบต.เกะรอ</t>
  </si>
  <si>
    <t>อบต.ตะโละหะลอ</t>
  </si>
  <si>
    <t>อบต.ท่าธง</t>
  </si>
  <si>
    <t>อบต.เนินงาม</t>
  </si>
  <si>
    <t>อบต.บือมัง</t>
  </si>
  <si>
    <t>อบต.อาซ่อง</t>
  </si>
  <si>
    <t>ยะลา ผลรวม</t>
  </si>
  <si>
    <t>สงขลา</t>
  </si>
  <si>
    <t>เทพา</t>
  </si>
  <si>
    <t>ทต.เทพา</t>
  </si>
  <si>
    <t>นาทวี</t>
  </si>
  <si>
    <t>ทต.นาทวีนอก</t>
  </si>
  <si>
    <t>จะนะ</t>
  </si>
  <si>
    <t>อบต.ขุนตัดหวาย</t>
  </si>
  <si>
    <t>อบต.คลองเปียะ</t>
  </si>
  <si>
    <t>อบต.คู</t>
  </si>
  <si>
    <t>อบต.ตลิ่งชัน</t>
  </si>
  <si>
    <t>อบต.นาหว้า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</si>
  <si>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</si>
  <si>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</si>
  <si>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</si>
  <si>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</si>
  <si>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อบต.ปากบาง</t>
  </si>
  <si>
    <t>อบต.วังใหญ่</t>
  </si>
  <si>
    <t>อบต.คลองกวาง</t>
  </si>
  <si>
    <t>อบต.ทับช้าง</t>
  </si>
  <si>
    <t>สะบ้าย้อย</t>
  </si>
  <si>
    <t>อบต.เขาแดง</t>
  </si>
  <si>
    <t>อบต.คูหา</t>
  </si>
  <si>
    <t>อบต.จะแหน</t>
  </si>
  <si>
    <t>อบต.ธารคีรี</t>
  </si>
  <si>
    <t>อบต.บ้านโหนด</t>
  </si>
  <si>
    <t>อบต.เปียน</t>
  </si>
  <si>
    <t>สงขลา ผลรวม</t>
  </si>
  <si>
    <t>ค่าตอบแทนพิเศษรายเดือนให้แก่เจ้าหน้าที่ผู้ปฏิบัติงานขององค์กรปกครองส่วนท้องถิ่นในพื้นที่จังหวัดชายแดนภาคใต้</t>
  </si>
  <si>
    <t>ไตรมาสที่ 4 (เพิ่มเติม)</t>
  </si>
  <si>
    <t>เลขที่หนังสือ</t>
  </si>
  <si>
    <t>เลขที่ใบจัดสรร</t>
  </si>
  <si>
    <t xml:space="preserve">นราธิวาส </t>
  </si>
  <si>
    <t xml:space="preserve">ปัตตานี </t>
  </si>
  <si>
    <t xml:space="preserve">ยะลา </t>
  </si>
  <si>
    <t xml:space="preserve">สงขลา </t>
  </si>
  <si>
    <t>รวมทั้งสิ้น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</si>
</sst>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sz val="14"/>
      <name val="Cordia New"/>
      <family val="2"/>
    </font>
    <font>
      <b/>
      <sz val="16"/>
      <name val="AngsanaUPC"/>
      <family val="1"/>
    </font>
    <font>
      <b/>
      <sz val="16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17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10" fillId="38" borderId="8" applyNumberFormat="0" applyAlignment="0" applyProtection="0"/>
    <xf numFmtId="0" fontId="10" fillId="38" borderId="8" applyNumberFormat="0" applyAlignment="0" applyProtection="0"/>
    <xf numFmtId="0" fontId="10" fillId="38" borderId="8" applyNumberFormat="0" applyAlignment="0" applyProtection="0"/>
    <xf numFmtId="9" fontId="2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42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3" borderId="11" applyNumberFormat="0" applyAlignment="0" applyProtection="0"/>
    <xf numFmtId="0" fontId="32" fillId="0" borderId="12" applyNumberFormat="0" applyFill="0" applyAlignment="0" applyProtection="0"/>
    <xf numFmtId="0" fontId="33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45" borderId="10" applyNumberFormat="0" applyAlignment="0" applyProtection="0"/>
    <xf numFmtId="0" fontId="35" fillId="46" borderId="0" applyNumberFormat="0" applyBorder="0" applyAlignment="0" applyProtection="0"/>
    <xf numFmtId="0" fontId="36" fillId="0" borderId="13" applyNumberFormat="0" applyFill="0" applyAlignment="0" applyProtection="0"/>
    <xf numFmtId="0" fontId="37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38" fillId="42" borderId="14" applyNumberFormat="0" applyAlignment="0" applyProtection="0"/>
    <xf numFmtId="0" fontId="25" fillId="54" borderId="15" applyNumberFormat="0" applyFont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127" applyFont="1" applyFill="1" applyBorder="1" applyAlignment="1">
      <alignment horizontal="center"/>
      <protection/>
    </xf>
    <xf numFmtId="0" fontId="18" fillId="0" borderId="0" xfId="157" applyFont="1" applyFill="1" applyBorder="1" applyAlignment="1">
      <alignment vertical="center"/>
      <protection/>
    </xf>
    <xf numFmtId="0" fontId="18" fillId="0" borderId="0" xfId="157" applyFont="1" applyFill="1" applyAlignment="1">
      <alignment vertical="center"/>
      <protection/>
    </xf>
    <xf numFmtId="49" fontId="18" fillId="55" borderId="0" xfId="94" applyNumberFormat="1" applyFont="1" applyFill="1" applyBorder="1" applyAlignment="1">
      <alignment horizontal="center"/>
    </xf>
    <xf numFmtId="0" fontId="18" fillId="0" borderId="0" xfId="157" applyFont="1" applyFill="1" applyBorder="1" applyAlignment="1">
      <alignment horizontal="center" vertical="center"/>
      <protection/>
    </xf>
    <xf numFmtId="49" fontId="18" fillId="55" borderId="19" xfId="94" applyNumberFormat="1" applyFont="1" applyFill="1" applyBorder="1" applyAlignment="1">
      <alignment horizontal="center"/>
    </xf>
    <xf numFmtId="0" fontId="18" fillId="56" borderId="20" xfId="157" applyFont="1" applyFill="1" applyBorder="1" applyAlignment="1">
      <alignment horizontal="center" vertical="center"/>
      <protection/>
    </xf>
    <xf numFmtId="49" fontId="18" fillId="56" borderId="20" xfId="147" applyNumberFormat="1" applyFont="1" applyFill="1" applyBorder="1" applyAlignment="1">
      <alignment horizontal="center" vertical="center"/>
    </xf>
    <xf numFmtId="49" fontId="18" fillId="56" borderId="20" xfId="147" applyNumberFormat="1" applyFont="1" applyFill="1" applyBorder="1" applyAlignment="1">
      <alignment horizontal="center" vertical="center" shrinkToFit="1"/>
    </xf>
    <xf numFmtId="49" fontId="18" fillId="56" borderId="20" xfId="147" applyNumberFormat="1" applyFont="1" applyFill="1" applyBorder="1" applyAlignment="1">
      <alignment horizontal="center" vertical="center" wrapText="1"/>
    </xf>
    <xf numFmtId="43" fontId="18" fillId="56" borderId="20" xfId="89" applyFont="1" applyFill="1" applyBorder="1" applyAlignment="1" applyProtection="1">
      <alignment horizontal="center" vertical="center" shrinkToFit="1"/>
      <protection locked="0"/>
    </xf>
    <xf numFmtId="0" fontId="18" fillId="56" borderId="0" xfId="157" applyFont="1" applyFill="1" applyAlignment="1">
      <alignment horizontal="center" vertical="center"/>
      <protection/>
    </xf>
    <xf numFmtId="0" fontId="19" fillId="0" borderId="21" xfId="157" applyFont="1" applyFill="1" applyBorder="1" applyAlignment="1">
      <alignment horizontal="center" vertical="center"/>
      <protection/>
    </xf>
    <xf numFmtId="49" fontId="19" fillId="0" borderId="21" xfId="89" applyNumberFormat="1" applyFont="1" applyFill="1" applyBorder="1" applyAlignment="1" applyProtection="1">
      <alignment vertical="center"/>
      <protection locked="0"/>
    </xf>
    <xf numFmtId="49" fontId="19" fillId="0" borderId="21" xfId="89" applyNumberFormat="1" applyFont="1" applyFill="1" applyBorder="1" applyAlignment="1" applyProtection="1">
      <alignment vertical="center" shrinkToFit="1"/>
      <protection locked="0"/>
    </xf>
    <xf numFmtId="43" fontId="19" fillId="0" borderId="21" xfId="89" applyFont="1" applyFill="1" applyBorder="1" applyAlignment="1" applyProtection="1">
      <alignment horizontal="center" vertical="center"/>
      <protection/>
    </xf>
    <xf numFmtId="43" fontId="19" fillId="0" borderId="0" xfId="89" applyFont="1" applyFill="1" applyAlignment="1">
      <alignment vertical="center"/>
    </xf>
    <xf numFmtId="43" fontId="19" fillId="0" borderId="0" xfId="89" applyFont="1" applyFill="1" applyBorder="1" applyAlignment="1">
      <alignment vertical="center"/>
    </xf>
    <xf numFmtId="0" fontId="19" fillId="0" borderId="0" xfId="157" applyFont="1" applyFill="1" applyAlignment="1">
      <alignment vertical="center"/>
      <protection/>
    </xf>
    <xf numFmtId="49" fontId="19" fillId="0" borderId="21" xfId="0" applyNumberFormat="1" applyFont="1" applyFill="1" applyBorder="1" applyAlignment="1" applyProtection="1">
      <alignment vertical="center"/>
      <protection locked="0"/>
    </xf>
    <xf numFmtId="49" fontId="19" fillId="0" borderId="21" xfId="0" applyNumberFormat="1" applyFont="1" applyFill="1" applyBorder="1" applyAlignment="1" applyProtection="1">
      <alignment vertical="center" shrinkToFit="1"/>
      <protection locked="0"/>
    </xf>
    <xf numFmtId="49" fontId="18" fillId="0" borderId="21" xfId="89" applyNumberFormat="1" applyFont="1" applyFill="1" applyBorder="1" applyAlignment="1" applyProtection="1">
      <alignment vertical="center"/>
      <protection locked="0"/>
    </xf>
    <xf numFmtId="1" fontId="19" fillId="0" borderId="21" xfId="157" applyNumberFormat="1" applyFont="1" applyFill="1" applyBorder="1" applyAlignment="1">
      <alignment horizontal="center" vertical="center"/>
      <protection/>
    </xf>
    <xf numFmtId="49" fontId="19" fillId="0" borderId="21" xfId="146" applyNumberFormat="1" applyFont="1" applyFill="1" applyBorder="1" applyAlignment="1" applyProtection="1">
      <alignment horizontal="left" vertical="center"/>
      <protection locked="0"/>
    </xf>
    <xf numFmtId="49" fontId="19" fillId="0" borderId="21" xfId="146" applyNumberFormat="1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9" fillId="0" borderId="20" xfId="157" applyFont="1" applyFill="1" applyBorder="1" applyAlignment="1">
      <alignment horizontal="center" vertical="center"/>
      <protection/>
    </xf>
    <xf numFmtId="49" fontId="19" fillId="0" borderId="20" xfId="89" applyNumberFormat="1" applyFont="1" applyFill="1" applyBorder="1" applyAlignment="1" applyProtection="1">
      <alignment vertical="center"/>
      <protection locked="0"/>
    </xf>
    <xf numFmtId="43" fontId="19" fillId="0" borderId="20" xfId="89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1" fontId="19" fillId="0" borderId="20" xfId="157" applyNumberFormat="1" applyFont="1" applyFill="1" applyBorder="1" applyAlignment="1">
      <alignment horizontal="center" vertical="center"/>
      <protection/>
    </xf>
    <xf numFmtId="49" fontId="18" fillId="0" borderId="20" xfId="89" applyNumberFormat="1" applyFont="1" applyFill="1" applyBorder="1" applyAlignment="1" applyProtection="1">
      <alignment horizontal="center" vertical="center"/>
      <protection locked="0"/>
    </xf>
    <xf numFmtId="43" fontId="18" fillId="0" borderId="20" xfId="89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</cellXfs>
  <cellStyles count="16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alculation_Sheet1" xfId="85"/>
    <cellStyle name="Check Cell" xfId="86"/>
    <cellStyle name="Check Cell 2" xfId="87"/>
    <cellStyle name="Check Cell_Sheet1" xfId="88"/>
    <cellStyle name="Comma" xfId="89"/>
    <cellStyle name="Comma [0]" xfId="90"/>
    <cellStyle name="Comma 2" xfId="91"/>
    <cellStyle name="Comma 2 2" xfId="92"/>
    <cellStyle name="Comma 3" xfId="93"/>
    <cellStyle name="Comma 4" xfId="94"/>
    <cellStyle name="Currency" xfId="95"/>
    <cellStyle name="Currency [0]" xfId="96"/>
    <cellStyle name="Excel Built-in Normal" xfId="97"/>
    <cellStyle name="Explanatory Text" xfId="98"/>
    <cellStyle name="Explanatory Text 2" xfId="99"/>
    <cellStyle name="Good" xfId="100"/>
    <cellStyle name="Good 2" xfId="101"/>
    <cellStyle name="Heading 1" xfId="102"/>
    <cellStyle name="Heading 1 2" xfId="103"/>
    <cellStyle name="Heading 1_Sheet1" xfId="104"/>
    <cellStyle name="Heading 2" xfId="105"/>
    <cellStyle name="Heading 2 2" xfId="106"/>
    <cellStyle name="Heading 2_Sheet1" xfId="107"/>
    <cellStyle name="Heading 3" xfId="108"/>
    <cellStyle name="Heading 3 2" xfId="109"/>
    <cellStyle name="Heading 3_Sheet1" xfId="110"/>
    <cellStyle name="Heading 4" xfId="111"/>
    <cellStyle name="Heading 4 2" xfId="112"/>
    <cellStyle name="Input" xfId="113"/>
    <cellStyle name="Input 2" xfId="114"/>
    <cellStyle name="Input_Sheet1" xfId="115"/>
    <cellStyle name="Linked Cell" xfId="116"/>
    <cellStyle name="Linked Cell 2" xfId="117"/>
    <cellStyle name="Linked Cell_Sheet1" xfId="118"/>
    <cellStyle name="Neutral" xfId="119"/>
    <cellStyle name="Neutral 2" xfId="120"/>
    <cellStyle name="Normal 2" xfId="121"/>
    <cellStyle name="Normal 3" xfId="122"/>
    <cellStyle name="Normal 3 2" xfId="123"/>
    <cellStyle name="Normal 3_Sheet2" xfId="124"/>
    <cellStyle name="Normal 4" xfId="125"/>
    <cellStyle name="Normal 5" xfId="126"/>
    <cellStyle name="Normal 6" xfId="127"/>
    <cellStyle name="Note" xfId="128"/>
    <cellStyle name="Note 2" xfId="129"/>
    <cellStyle name="Note_Sheet1" xfId="130"/>
    <cellStyle name="Output" xfId="131"/>
    <cellStyle name="Output 2" xfId="132"/>
    <cellStyle name="Output_Sheet1" xfId="133"/>
    <cellStyle name="Percent" xfId="134"/>
    <cellStyle name="Title" xfId="135"/>
    <cellStyle name="Title 2" xfId="136"/>
    <cellStyle name="Total" xfId="137"/>
    <cellStyle name="Total 2" xfId="138"/>
    <cellStyle name="Total_Sheet1" xfId="139"/>
    <cellStyle name="Warning Text" xfId="140"/>
    <cellStyle name="Warning Text 2" xfId="141"/>
    <cellStyle name="การคำนวณ" xfId="142"/>
    <cellStyle name="ข้อความเตือน" xfId="143"/>
    <cellStyle name="ข้อความอธิบาย" xfId="144"/>
    <cellStyle name="เครื่องหมายจุลภาค 2" xfId="14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46"/>
    <cellStyle name="เครื่องหมายจุลภาค_ทั่วไป งวดที่ 1+2" xfId="147"/>
    <cellStyle name="ชื่อเรื่อง" xfId="148"/>
    <cellStyle name="เซลล์ตรวจสอบ" xfId="149"/>
    <cellStyle name="เซลล์ที่มีการเชื่อมโยง" xfId="150"/>
    <cellStyle name="ดี" xfId="151"/>
    <cellStyle name="ปกติ 2" xfId="152"/>
    <cellStyle name="ปกติ 2 2" xfId="153"/>
    <cellStyle name="ปกติ 2_บัญชีรายหัว (กกถ.)" xfId="154"/>
    <cellStyle name="ปกติ 3" xfId="155"/>
    <cellStyle name="ปกติ_เงินอุดหนุนทั่วไป เบี้ยยังชีพผู้ป่วยเอดส์ 2555 (ส่ง สน. คท.)" xfId="156"/>
    <cellStyle name="ปกติ_ทั่วไป งวดที่ 1+2" xfId="157"/>
    <cellStyle name="ป้อนค่า" xfId="158"/>
    <cellStyle name="ปานกลาง" xfId="159"/>
    <cellStyle name="ผลรวม" xfId="160"/>
    <cellStyle name="แย่" xfId="161"/>
    <cellStyle name="ส่วนที่ถูกเน้น1" xfId="162"/>
    <cellStyle name="ส่วนที่ถูกเน้น2" xfId="163"/>
    <cellStyle name="ส่วนที่ถูกเน้น3" xfId="164"/>
    <cellStyle name="ส่วนที่ถูกเน้น4" xfId="165"/>
    <cellStyle name="ส่วนที่ถูกเน้น5" xfId="166"/>
    <cellStyle name="ส่วนที่ถูกเน้น6" xfId="167"/>
    <cellStyle name="แสดงผล" xfId="168"/>
    <cellStyle name="หมายเหตุ" xfId="169"/>
    <cellStyle name="หัวเรื่อง 1" xfId="170"/>
    <cellStyle name="หัวเรื่อง 2" xfId="171"/>
    <cellStyle name="หัวเรื่อง 3" xfId="172"/>
    <cellStyle name="หัวเรื่อง 4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11;&#3637;%202561\&#3592;&#3633;&#3604;&#3626;&#3619;&#3619;&#3607;&#3633;&#3656;&#3623;&#3652;&#3611;\&#3588;&#3656;&#3634;&#3605;&#3629;&#3610;&#3649;&#3607;&#3609;&#3614;&#3636;&#3648;&#3624;&#3625;%20&#3592;.&#3594;&#3656;&#3609;&#3649;&#3604;&#3609;&#3651;&#3605;&#3657;\&#3586;&#3657;&#3629;&#3617;&#3641;&#3621;%20&#3629;&#3611;&#3607;.&#3652;&#3605;&#3619;&#3617;&#3634;&#3626;%204%20&#3611;&#3637;%2061(&#3648;&#3614;&#3636;&#3656;&#3617;&#3648;&#3605;&#3636;&#361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จัดสรร"/>
      <sheetName val="e-plan"/>
      <sheetName val="e-laas"/>
      <sheetName val="รายชื่อ อปท. (2)"/>
      <sheetName val="เลขหนังสื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109"/>
  <sheetViews>
    <sheetView tabSelected="1" view="pageBreakPreview" zoomScale="130" zoomScaleNormal="120" zoomScaleSheetLayoutView="130" zoomScalePageLayoutView="0" workbookViewId="0" topLeftCell="A1">
      <selection activeCell="J3" sqref="J3"/>
    </sheetView>
  </sheetViews>
  <sheetFormatPr defaultColWidth="10.28125" defaultRowHeight="12.75" outlineLevelRow="2"/>
  <cols>
    <col min="1" max="1" width="9.00390625" style="19" customWidth="1"/>
    <col min="2" max="2" width="24.140625" style="19" customWidth="1"/>
    <col min="3" max="3" width="29.421875" style="19" customWidth="1"/>
    <col min="4" max="4" width="33.421875" style="19" customWidth="1"/>
    <col min="5" max="5" width="30.00390625" style="17" customWidth="1"/>
    <col min="6" max="16384" width="10.28125" style="19" customWidth="1"/>
  </cols>
  <sheetData>
    <row r="1" spans="1:5" s="3" customFormat="1" ht="23.25" customHeight="1">
      <c r="A1" s="1" t="s">
        <v>0</v>
      </c>
      <c r="B1" s="1"/>
      <c r="C1" s="1"/>
      <c r="D1" s="1"/>
      <c r="E1" s="1"/>
    </row>
    <row r="2" spans="1:5" s="3" customFormat="1" ht="23.25" customHeight="1" outlineLevel="1">
      <c r="A2" s="4" t="s">
        <v>1</v>
      </c>
      <c r="B2" s="4"/>
      <c r="C2" s="4"/>
      <c r="D2" s="4"/>
      <c r="E2" s="4"/>
    </row>
    <row r="3" spans="1:5" s="3" customFormat="1" ht="23.25" customHeight="1" outlineLevel="1">
      <c r="A3" s="2" t="s">
        <v>2</v>
      </c>
      <c r="B3" s="2"/>
      <c r="C3" s="2"/>
      <c r="D3" s="2"/>
      <c r="E3" s="2"/>
    </row>
    <row r="4" spans="1:5" s="3" customFormat="1" ht="23.25" customHeight="1" outlineLevel="1">
      <c r="A4" s="5" t="s">
        <v>3</v>
      </c>
      <c r="B4" s="5"/>
      <c r="C4" s="5"/>
      <c r="D4" s="5"/>
      <c r="E4" s="5"/>
    </row>
    <row r="5" spans="1:5" s="3" customFormat="1" ht="23.25" customHeight="1" outlineLevel="1">
      <c r="A5" s="4" t="s">
        <v>4</v>
      </c>
      <c r="B5" s="4"/>
      <c r="C5" s="4"/>
      <c r="D5" s="4"/>
      <c r="E5" s="4"/>
    </row>
    <row r="6" spans="1:5" s="3" customFormat="1" ht="23.25" customHeight="1" outlineLevel="1">
      <c r="A6" s="6" t="s">
        <v>5</v>
      </c>
      <c r="B6" s="6"/>
      <c r="C6" s="6"/>
      <c r="D6" s="6"/>
      <c r="E6" s="6"/>
    </row>
    <row r="7" spans="1:5" s="12" customFormat="1" ht="28.5" customHeight="1" outlineLevel="2">
      <c r="A7" s="7" t="s">
        <v>6</v>
      </c>
      <c r="B7" s="8" t="s">
        <v>7</v>
      </c>
      <c r="C7" s="9" t="s">
        <v>8</v>
      </c>
      <c r="D7" s="10" t="s">
        <v>9</v>
      </c>
      <c r="E7" s="11" t="s">
        <v>10</v>
      </c>
    </row>
    <row r="8" spans="1:5" s="17" customFormat="1" ht="18.75" customHeight="1" outlineLevel="2">
      <c r="A8" s="13">
        <v>1</v>
      </c>
      <c r="B8" s="14" t="s">
        <v>11</v>
      </c>
      <c r="C8" s="14" t="s">
        <v>12</v>
      </c>
      <c r="D8" s="15" t="s">
        <v>13</v>
      </c>
      <c r="E8" s="16">
        <v>5000</v>
      </c>
    </row>
    <row r="9" spans="1:5" s="17" customFormat="1" ht="18.75" customHeight="1" outlineLevel="2">
      <c r="A9" s="13">
        <v>2</v>
      </c>
      <c r="B9" s="20" t="s">
        <v>11</v>
      </c>
      <c r="C9" s="20" t="s">
        <v>12</v>
      </c>
      <c r="D9" s="21" t="s">
        <v>14</v>
      </c>
      <c r="E9" s="16">
        <v>10000</v>
      </c>
    </row>
    <row r="10" spans="1:5" s="17" customFormat="1" ht="18.75" customHeight="1" outlineLevel="2">
      <c r="A10" s="13">
        <v>3</v>
      </c>
      <c r="B10" s="14" t="s">
        <v>11</v>
      </c>
      <c r="C10" s="14" t="s">
        <v>15</v>
      </c>
      <c r="D10" s="15" t="s">
        <v>16</v>
      </c>
      <c r="E10" s="16">
        <v>15000</v>
      </c>
    </row>
    <row r="11" spans="1:5" s="17" customFormat="1" ht="18.75" customHeight="1" outlineLevel="2">
      <c r="A11" s="13">
        <v>4</v>
      </c>
      <c r="B11" s="14" t="s">
        <v>11</v>
      </c>
      <c r="C11" s="14" t="s">
        <v>15</v>
      </c>
      <c r="D11" s="15" t="s">
        <v>17</v>
      </c>
      <c r="E11" s="16">
        <v>5000</v>
      </c>
    </row>
    <row r="12" spans="1:5" s="17" customFormat="1" ht="18.75" customHeight="1" outlineLevel="2">
      <c r="A12" s="13">
        <v>5</v>
      </c>
      <c r="B12" s="14" t="s">
        <v>11</v>
      </c>
      <c r="C12" s="14" t="s">
        <v>12</v>
      </c>
      <c r="D12" s="15" t="s">
        <v>18</v>
      </c>
      <c r="E12" s="16">
        <v>5000</v>
      </c>
    </row>
    <row r="13" spans="1:5" s="17" customFormat="1" ht="18.75" customHeight="1" outlineLevel="2">
      <c r="A13" s="13">
        <v>6</v>
      </c>
      <c r="B13" s="14" t="s">
        <v>11</v>
      </c>
      <c r="C13" s="14" t="s">
        <v>19</v>
      </c>
      <c r="D13" s="15" t="s">
        <v>20</v>
      </c>
      <c r="E13" s="16">
        <v>5000</v>
      </c>
    </row>
    <row r="14" spans="1:5" s="17" customFormat="1" ht="18.75" customHeight="1" outlineLevel="2">
      <c r="A14" s="13">
        <v>7</v>
      </c>
      <c r="B14" s="14" t="s">
        <v>11</v>
      </c>
      <c r="C14" s="14" t="s">
        <v>21</v>
      </c>
      <c r="D14" s="15" t="s">
        <v>22</v>
      </c>
      <c r="E14" s="16">
        <v>5000</v>
      </c>
    </row>
    <row r="15" spans="1:5" s="17" customFormat="1" ht="18.75" customHeight="1" outlineLevel="2">
      <c r="A15" s="13">
        <v>8</v>
      </c>
      <c r="B15" s="14" t="s">
        <v>11</v>
      </c>
      <c r="C15" s="14" t="s">
        <v>21</v>
      </c>
      <c r="D15" s="15" t="s">
        <v>23</v>
      </c>
      <c r="E15" s="16">
        <v>5000</v>
      </c>
    </row>
    <row r="16" spans="1:5" s="17" customFormat="1" ht="18.75" customHeight="1" outlineLevel="2">
      <c r="A16" s="13">
        <v>9</v>
      </c>
      <c r="B16" s="14" t="s">
        <v>11</v>
      </c>
      <c r="C16" s="14" t="s">
        <v>24</v>
      </c>
      <c r="D16" s="15" t="s">
        <v>25</v>
      </c>
      <c r="E16" s="16">
        <v>5000</v>
      </c>
    </row>
    <row r="17" spans="1:5" s="17" customFormat="1" ht="18.75" customHeight="1" outlineLevel="2">
      <c r="A17" s="13">
        <v>10</v>
      </c>
      <c r="B17" s="14" t="s">
        <v>11</v>
      </c>
      <c r="C17" s="14" t="s">
        <v>24</v>
      </c>
      <c r="D17" s="15" t="s">
        <v>26</v>
      </c>
      <c r="E17" s="16">
        <v>5000</v>
      </c>
    </row>
    <row r="18" spans="1:5" s="17" customFormat="1" ht="18.75" customHeight="1" outlineLevel="1">
      <c r="A18" s="13"/>
      <c r="B18" s="22" t="s">
        <v>27</v>
      </c>
      <c r="C18" s="14"/>
      <c r="D18" s="15"/>
      <c r="E18" s="16">
        <f>SUBTOTAL(9,E8:E17)</f>
        <v>65000</v>
      </c>
    </row>
    <row r="19" spans="1:5" s="17" customFormat="1" ht="18.75" customHeight="1" outlineLevel="2">
      <c r="A19" s="23">
        <v>1</v>
      </c>
      <c r="B19" s="14" t="s">
        <v>28</v>
      </c>
      <c r="C19" s="14" t="s">
        <v>29</v>
      </c>
      <c r="D19" s="15" t="s">
        <v>30</v>
      </c>
      <c r="E19" s="16">
        <v>7500</v>
      </c>
    </row>
    <row r="20" spans="1:5" s="17" customFormat="1" ht="18.75" customHeight="1" outlineLevel="2">
      <c r="A20" s="23">
        <f aca="true" t="shared" si="0" ref="A20:A40">+A19+1</f>
        <v>2</v>
      </c>
      <c r="B20" s="20" t="s">
        <v>28</v>
      </c>
      <c r="C20" s="20" t="s">
        <v>29</v>
      </c>
      <c r="D20" s="21" t="s">
        <v>31</v>
      </c>
      <c r="E20" s="16">
        <v>7500</v>
      </c>
    </row>
    <row r="21" spans="1:5" s="17" customFormat="1" ht="18.75" customHeight="1" outlineLevel="2">
      <c r="A21" s="23">
        <v>3</v>
      </c>
      <c r="B21" s="20" t="s">
        <v>28</v>
      </c>
      <c r="C21" s="20" t="s">
        <v>32</v>
      </c>
      <c r="D21" s="21" t="s">
        <v>33</v>
      </c>
      <c r="E21" s="16">
        <v>77500</v>
      </c>
    </row>
    <row r="22" spans="1:5" s="17" customFormat="1" ht="18.75" customHeight="1" outlineLevel="2">
      <c r="A22" s="23">
        <v>4</v>
      </c>
      <c r="B22" s="20" t="s">
        <v>28</v>
      </c>
      <c r="C22" s="20" t="s">
        <v>34</v>
      </c>
      <c r="D22" s="21" t="s">
        <v>35</v>
      </c>
      <c r="E22" s="16">
        <f>15000</f>
        <v>15000</v>
      </c>
    </row>
    <row r="23" spans="1:5" s="17" customFormat="1" ht="18.75" customHeight="1" outlineLevel="2">
      <c r="A23" s="23">
        <v>5</v>
      </c>
      <c r="B23" s="20" t="s">
        <v>28</v>
      </c>
      <c r="C23" s="20" t="s">
        <v>36</v>
      </c>
      <c r="D23" s="21" t="s">
        <v>37</v>
      </c>
      <c r="E23" s="16">
        <v>5000</v>
      </c>
    </row>
    <row r="24" spans="1:5" s="17" customFormat="1" ht="18.75" customHeight="1" outlineLevel="2">
      <c r="A24" s="23">
        <f t="shared" si="0"/>
        <v>6</v>
      </c>
      <c r="B24" s="20" t="s">
        <v>28</v>
      </c>
      <c r="C24" s="20" t="s">
        <v>38</v>
      </c>
      <c r="D24" s="21" t="s">
        <v>39</v>
      </c>
      <c r="E24" s="16">
        <v>2500</v>
      </c>
    </row>
    <row r="25" spans="1:5" s="17" customFormat="1" ht="18.75" customHeight="1" outlineLevel="2">
      <c r="A25" s="23">
        <v>7</v>
      </c>
      <c r="B25" s="20" t="s">
        <v>28</v>
      </c>
      <c r="C25" s="20" t="s">
        <v>38</v>
      </c>
      <c r="D25" s="21" t="s">
        <v>40</v>
      </c>
      <c r="E25" s="16">
        <v>30000</v>
      </c>
    </row>
    <row r="26" spans="1:5" s="17" customFormat="1" ht="18.75" customHeight="1" outlineLevel="2">
      <c r="A26" s="23">
        <f t="shared" si="0"/>
        <v>8</v>
      </c>
      <c r="B26" s="20" t="s">
        <v>28</v>
      </c>
      <c r="C26" s="20" t="s">
        <v>38</v>
      </c>
      <c r="D26" s="21" t="s">
        <v>41</v>
      </c>
      <c r="E26" s="16">
        <v>20000</v>
      </c>
    </row>
    <row r="27" spans="1:5" s="17" customFormat="1" ht="18.75" customHeight="1" outlineLevel="2">
      <c r="A27" s="23">
        <v>9</v>
      </c>
      <c r="B27" s="14" t="s">
        <v>28</v>
      </c>
      <c r="C27" s="14" t="s">
        <v>42</v>
      </c>
      <c r="D27" s="15" t="s">
        <v>43</v>
      </c>
      <c r="E27" s="16">
        <v>12500</v>
      </c>
    </row>
    <row r="28" spans="1:5" s="17" customFormat="1" ht="18.75" customHeight="1" outlineLevel="2">
      <c r="A28" s="23">
        <f t="shared" si="0"/>
        <v>10</v>
      </c>
      <c r="B28" s="14" t="s">
        <v>28</v>
      </c>
      <c r="C28" s="14" t="s">
        <v>32</v>
      </c>
      <c r="D28" s="15" t="s">
        <v>44</v>
      </c>
      <c r="E28" s="16">
        <v>5000</v>
      </c>
    </row>
    <row r="29" spans="1:5" s="17" customFormat="1" ht="18.75" customHeight="1" outlineLevel="2">
      <c r="A29" s="23">
        <v>11</v>
      </c>
      <c r="B29" s="14" t="s">
        <v>28</v>
      </c>
      <c r="C29" s="14" t="s">
        <v>32</v>
      </c>
      <c r="D29" s="15" t="s">
        <v>45</v>
      </c>
      <c r="E29" s="16">
        <v>5000</v>
      </c>
    </row>
    <row r="30" spans="1:5" s="17" customFormat="1" ht="18.75" customHeight="1" outlineLevel="2">
      <c r="A30" s="23">
        <f t="shared" si="0"/>
        <v>12</v>
      </c>
      <c r="B30" s="14" t="s">
        <v>28</v>
      </c>
      <c r="C30" s="14" t="s">
        <v>46</v>
      </c>
      <c r="D30" s="15" t="s">
        <v>47</v>
      </c>
      <c r="E30" s="16">
        <v>2500</v>
      </c>
    </row>
    <row r="31" spans="1:5" s="17" customFormat="1" ht="18.75" customHeight="1" outlineLevel="2">
      <c r="A31" s="23">
        <v>13</v>
      </c>
      <c r="B31" s="14" t="s">
        <v>28</v>
      </c>
      <c r="C31" s="14" t="s">
        <v>34</v>
      </c>
      <c r="D31" s="15" t="s">
        <v>48</v>
      </c>
      <c r="E31" s="16">
        <v>7500</v>
      </c>
    </row>
    <row r="32" spans="1:5" s="17" customFormat="1" ht="18.75" customHeight="1" outlineLevel="2">
      <c r="A32" s="23">
        <f t="shared" si="0"/>
        <v>14</v>
      </c>
      <c r="B32" s="14" t="s">
        <v>28</v>
      </c>
      <c r="C32" s="14" t="s">
        <v>34</v>
      </c>
      <c r="D32" s="15" t="s">
        <v>49</v>
      </c>
      <c r="E32" s="16">
        <f>7500</f>
        <v>7500</v>
      </c>
    </row>
    <row r="33" spans="1:5" s="17" customFormat="1" ht="18.75" customHeight="1" outlineLevel="2">
      <c r="A33" s="23">
        <v>15</v>
      </c>
      <c r="B33" s="14" t="s">
        <v>28</v>
      </c>
      <c r="C33" s="14" t="s">
        <v>36</v>
      </c>
      <c r="D33" s="15" t="s">
        <v>50</v>
      </c>
      <c r="E33" s="16">
        <f>7500</f>
        <v>7500</v>
      </c>
    </row>
    <row r="34" spans="1:5" s="17" customFormat="1" ht="18.75" customHeight="1" outlineLevel="2">
      <c r="A34" s="23">
        <f t="shared" si="0"/>
        <v>16</v>
      </c>
      <c r="B34" s="14" t="s">
        <v>28</v>
      </c>
      <c r="C34" s="14" t="s">
        <v>36</v>
      </c>
      <c r="D34" s="15" t="s">
        <v>51</v>
      </c>
      <c r="E34" s="16">
        <v>30000</v>
      </c>
    </row>
    <row r="35" spans="1:5" s="17" customFormat="1" ht="18.75" customHeight="1" outlineLevel="2">
      <c r="A35" s="23">
        <v>17</v>
      </c>
      <c r="B35" s="14" t="s">
        <v>28</v>
      </c>
      <c r="C35" s="14" t="s">
        <v>36</v>
      </c>
      <c r="D35" s="15" t="s">
        <v>52</v>
      </c>
      <c r="E35" s="16">
        <v>15000</v>
      </c>
    </row>
    <row r="36" spans="1:5" s="17" customFormat="1" ht="18.75" customHeight="1" outlineLevel="2">
      <c r="A36" s="23">
        <f t="shared" si="0"/>
        <v>18</v>
      </c>
      <c r="B36" s="14" t="s">
        <v>28</v>
      </c>
      <c r="C36" s="14" t="s">
        <v>36</v>
      </c>
      <c r="D36" s="15" t="s">
        <v>53</v>
      </c>
      <c r="E36" s="16">
        <v>5000</v>
      </c>
    </row>
    <row r="37" spans="1:5" s="17" customFormat="1" ht="18.75" customHeight="1" outlineLevel="2">
      <c r="A37" s="23">
        <v>19</v>
      </c>
      <c r="B37" s="14" t="s">
        <v>28</v>
      </c>
      <c r="C37" s="14" t="s">
        <v>29</v>
      </c>
      <c r="D37" s="15" t="s">
        <v>54</v>
      </c>
      <c r="E37" s="16">
        <v>7500</v>
      </c>
    </row>
    <row r="38" spans="1:5" s="17" customFormat="1" ht="18.75" customHeight="1" outlineLevel="2">
      <c r="A38" s="23">
        <f t="shared" si="0"/>
        <v>20</v>
      </c>
      <c r="B38" s="14" t="s">
        <v>28</v>
      </c>
      <c r="C38" s="14" t="s">
        <v>29</v>
      </c>
      <c r="D38" s="15" t="s">
        <v>55</v>
      </c>
      <c r="E38" s="16">
        <v>1000</v>
      </c>
    </row>
    <row r="39" spans="1:5" s="17" customFormat="1" ht="18.75" customHeight="1" outlineLevel="2">
      <c r="A39" s="23">
        <v>21</v>
      </c>
      <c r="B39" s="14" t="s">
        <v>28</v>
      </c>
      <c r="C39" s="14" t="s">
        <v>56</v>
      </c>
      <c r="D39" s="15" t="s">
        <v>57</v>
      </c>
      <c r="E39" s="16">
        <v>3750</v>
      </c>
    </row>
    <row r="40" spans="1:5" s="17" customFormat="1" ht="18.75" customHeight="1" outlineLevel="2">
      <c r="A40" s="23">
        <f t="shared" si="0"/>
        <v>22</v>
      </c>
      <c r="B40" s="14" t="s">
        <v>28</v>
      </c>
      <c r="C40" s="14" t="s">
        <v>56</v>
      </c>
      <c r="D40" s="15" t="s">
        <v>58</v>
      </c>
      <c r="E40" s="16">
        <v>5000</v>
      </c>
    </row>
    <row r="41" spans="1:5" s="17" customFormat="1" ht="18.75" customHeight="1" outlineLevel="2">
      <c r="A41" s="23">
        <v>23</v>
      </c>
      <c r="B41" s="14" t="s">
        <v>28</v>
      </c>
      <c r="C41" s="14" t="s">
        <v>59</v>
      </c>
      <c r="D41" s="15" t="s">
        <v>60</v>
      </c>
      <c r="E41" s="16">
        <v>2500</v>
      </c>
    </row>
    <row r="42" spans="1:5" s="17" customFormat="1" ht="18.75" customHeight="1" outlineLevel="2">
      <c r="A42" s="23">
        <v>24</v>
      </c>
      <c r="B42" s="14" t="s">
        <v>28</v>
      </c>
      <c r="C42" s="14" t="s">
        <v>59</v>
      </c>
      <c r="D42" s="15" t="s">
        <v>61</v>
      </c>
      <c r="E42" s="16">
        <v>7500</v>
      </c>
    </row>
    <row r="43" spans="1:5" s="17" customFormat="1" ht="18.75" customHeight="1" outlineLevel="2">
      <c r="A43" s="23">
        <v>25</v>
      </c>
      <c r="B43" s="14" t="s">
        <v>28</v>
      </c>
      <c r="C43" s="14" t="s">
        <v>62</v>
      </c>
      <c r="D43" s="15" t="s">
        <v>63</v>
      </c>
      <c r="E43" s="16">
        <v>7500</v>
      </c>
    </row>
    <row r="44" spans="1:5" s="17" customFormat="1" ht="18.75" customHeight="1" outlineLevel="2">
      <c r="A44" s="23">
        <v>26</v>
      </c>
      <c r="B44" s="14" t="s">
        <v>28</v>
      </c>
      <c r="C44" s="14" t="s">
        <v>62</v>
      </c>
      <c r="D44" s="15" t="s">
        <v>64</v>
      </c>
      <c r="E44" s="16">
        <f>7500+5000</f>
        <v>12500</v>
      </c>
    </row>
    <row r="45" spans="1:5" s="17" customFormat="1" ht="18.75" customHeight="1" outlineLevel="2">
      <c r="A45" s="23">
        <v>27</v>
      </c>
      <c r="B45" s="14" t="s">
        <v>28</v>
      </c>
      <c r="C45" s="14" t="s">
        <v>62</v>
      </c>
      <c r="D45" s="15" t="s">
        <v>65</v>
      </c>
      <c r="E45" s="16">
        <f>10000</f>
        <v>10000</v>
      </c>
    </row>
    <row r="46" spans="1:5" s="17" customFormat="1" ht="18.75" customHeight="1" outlineLevel="2">
      <c r="A46" s="23">
        <v>28</v>
      </c>
      <c r="B46" s="14" t="s">
        <v>28</v>
      </c>
      <c r="C46" s="14" t="s">
        <v>38</v>
      </c>
      <c r="D46" s="15" t="s">
        <v>66</v>
      </c>
      <c r="E46" s="16">
        <v>20000</v>
      </c>
    </row>
    <row r="47" spans="1:5" s="17" customFormat="1" ht="18.75" customHeight="1" outlineLevel="2">
      <c r="A47" s="23">
        <v>29</v>
      </c>
      <c r="B47" s="14" t="s">
        <v>28</v>
      </c>
      <c r="C47" s="14" t="s">
        <v>38</v>
      </c>
      <c r="D47" s="15" t="s">
        <v>67</v>
      </c>
      <c r="E47" s="16">
        <v>7500</v>
      </c>
    </row>
    <row r="48" spans="1:5" s="17" customFormat="1" ht="18.75" customHeight="1" outlineLevel="2">
      <c r="A48" s="23">
        <v>30</v>
      </c>
      <c r="B48" s="14" t="s">
        <v>28</v>
      </c>
      <c r="C48" s="14" t="s">
        <v>38</v>
      </c>
      <c r="D48" s="15" t="s">
        <v>68</v>
      </c>
      <c r="E48" s="16">
        <v>15000</v>
      </c>
    </row>
    <row r="49" spans="1:5" s="17" customFormat="1" ht="18.75" customHeight="1" outlineLevel="2">
      <c r="A49" s="23">
        <v>31</v>
      </c>
      <c r="B49" s="14" t="s">
        <v>28</v>
      </c>
      <c r="C49" s="14" t="s">
        <v>38</v>
      </c>
      <c r="D49" s="15" t="s">
        <v>69</v>
      </c>
      <c r="E49" s="16">
        <v>7500</v>
      </c>
    </row>
    <row r="50" spans="1:5" s="17" customFormat="1" ht="18.75" customHeight="1" outlineLevel="2">
      <c r="A50" s="23">
        <v>32</v>
      </c>
      <c r="B50" s="14" t="s">
        <v>28</v>
      </c>
      <c r="C50" s="14" t="s">
        <v>38</v>
      </c>
      <c r="D50" s="15" t="s">
        <v>70</v>
      </c>
      <c r="E50" s="16">
        <v>5000</v>
      </c>
    </row>
    <row r="51" spans="1:5" s="17" customFormat="1" ht="18.75" customHeight="1" outlineLevel="2">
      <c r="A51" s="23">
        <v>33</v>
      </c>
      <c r="B51" s="14" t="s">
        <v>28</v>
      </c>
      <c r="C51" s="14" t="s">
        <v>38</v>
      </c>
      <c r="D51" s="15" t="s">
        <v>71</v>
      </c>
      <c r="E51" s="16">
        <v>5000</v>
      </c>
    </row>
    <row r="52" spans="1:5" s="17" customFormat="1" ht="18.75" customHeight="1" outlineLevel="2">
      <c r="A52" s="23">
        <v>34</v>
      </c>
      <c r="B52" s="14" t="s">
        <v>28</v>
      </c>
      <c r="C52" s="14" t="s">
        <v>38</v>
      </c>
      <c r="D52" s="15" t="s">
        <v>72</v>
      </c>
      <c r="E52" s="16">
        <f>15000</f>
        <v>15000</v>
      </c>
    </row>
    <row r="53" spans="1:5" s="17" customFormat="1" ht="18.75" customHeight="1" outlineLevel="2">
      <c r="A53" s="23">
        <v>35</v>
      </c>
      <c r="B53" s="14" t="s">
        <v>28</v>
      </c>
      <c r="C53" s="14" t="s">
        <v>38</v>
      </c>
      <c r="D53" s="15" t="s">
        <v>73</v>
      </c>
      <c r="E53" s="16">
        <v>15000</v>
      </c>
    </row>
    <row r="54" spans="1:5" s="17" customFormat="1" ht="18.75" customHeight="1" outlineLevel="2">
      <c r="A54" s="23">
        <v>36</v>
      </c>
      <c r="B54" s="14" t="s">
        <v>28</v>
      </c>
      <c r="C54" s="14" t="s">
        <v>74</v>
      </c>
      <c r="D54" s="15" t="s">
        <v>75</v>
      </c>
      <c r="E54" s="16">
        <v>7500</v>
      </c>
    </row>
    <row r="55" spans="1:5" s="17" customFormat="1" ht="18.75" customHeight="1" outlineLevel="2">
      <c r="A55" s="23">
        <v>37</v>
      </c>
      <c r="B55" s="14" t="s">
        <v>28</v>
      </c>
      <c r="C55" s="14" t="s">
        <v>74</v>
      </c>
      <c r="D55" s="15" t="s">
        <v>76</v>
      </c>
      <c r="E55" s="16">
        <v>5000</v>
      </c>
    </row>
    <row r="56" spans="1:5" s="17" customFormat="1" ht="18.75" customHeight="1" outlineLevel="2">
      <c r="A56" s="23">
        <v>38</v>
      </c>
      <c r="B56" s="14" t="s">
        <v>28</v>
      </c>
      <c r="C56" s="14" t="s">
        <v>74</v>
      </c>
      <c r="D56" s="15" t="s">
        <v>77</v>
      </c>
      <c r="E56" s="16">
        <v>12500</v>
      </c>
    </row>
    <row r="57" spans="1:5" s="17" customFormat="1" ht="18.75" customHeight="1" outlineLevel="2">
      <c r="A57" s="23">
        <v>39</v>
      </c>
      <c r="B57" s="14" t="s">
        <v>28</v>
      </c>
      <c r="C57" s="14" t="s">
        <v>74</v>
      </c>
      <c r="D57" s="15" t="s">
        <v>78</v>
      </c>
      <c r="E57" s="16">
        <v>17500</v>
      </c>
    </row>
    <row r="58" spans="1:5" s="17" customFormat="1" ht="18.75" customHeight="1" outlineLevel="2">
      <c r="A58" s="23">
        <v>40</v>
      </c>
      <c r="B58" s="14" t="s">
        <v>28</v>
      </c>
      <c r="C58" s="14" t="s">
        <v>79</v>
      </c>
      <c r="D58" s="15" t="s">
        <v>80</v>
      </c>
      <c r="E58" s="16">
        <v>15000</v>
      </c>
    </row>
    <row r="59" spans="1:5" s="17" customFormat="1" ht="18.75" customHeight="1" outlineLevel="1">
      <c r="A59" s="23"/>
      <c r="B59" s="22" t="s">
        <v>81</v>
      </c>
      <c r="C59" s="14"/>
      <c r="D59" s="15"/>
      <c r="E59" s="16">
        <f>SUBTOTAL(9,E19:E58)</f>
        <v>467250</v>
      </c>
    </row>
    <row r="60" spans="1:5" ht="18.75" customHeight="1" outlineLevel="2">
      <c r="A60" s="23">
        <v>1</v>
      </c>
      <c r="B60" s="14" t="s">
        <v>82</v>
      </c>
      <c r="C60" s="14" t="s">
        <v>83</v>
      </c>
      <c r="D60" s="15" t="s">
        <v>84</v>
      </c>
      <c r="E60" s="16">
        <f>178549.4+5000</f>
        <v>183549.4</v>
      </c>
    </row>
    <row r="61" spans="1:5" ht="18.75" customHeight="1" outlineLevel="2">
      <c r="A61" s="23">
        <v>2</v>
      </c>
      <c r="B61" s="20" t="s">
        <v>82</v>
      </c>
      <c r="C61" s="20" t="s">
        <v>83</v>
      </c>
      <c r="D61" s="21" t="s">
        <v>85</v>
      </c>
      <c r="E61" s="16">
        <f>57500+10000</f>
        <v>67500</v>
      </c>
    </row>
    <row r="62" spans="1:5" ht="18.75" customHeight="1" outlineLevel="2">
      <c r="A62" s="23">
        <v>3</v>
      </c>
      <c r="B62" s="20" t="s">
        <v>82</v>
      </c>
      <c r="C62" s="20" t="s">
        <v>86</v>
      </c>
      <c r="D62" s="21" t="s">
        <v>87</v>
      </c>
      <c r="E62" s="16">
        <v>30000</v>
      </c>
    </row>
    <row r="63" spans="1:5" ht="18.75" customHeight="1" outlineLevel="2">
      <c r="A63" s="23">
        <v>4</v>
      </c>
      <c r="B63" s="20" t="s">
        <v>82</v>
      </c>
      <c r="C63" s="20" t="s">
        <v>88</v>
      </c>
      <c r="D63" s="21" t="s">
        <v>89</v>
      </c>
      <c r="E63" s="16">
        <f>2500+10000</f>
        <v>12500</v>
      </c>
    </row>
    <row r="64" spans="1:5" ht="18.75" customHeight="1" outlineLevel="2">
      <c r="A64" s="23">
        <v>5</v>
      </c>
      <c r="B64" s="20" t="s">
        <v>82</v>
      </c>
      <c r="C64" s="20" t="s">
        <v>90</v>
      </c>
      <c r="D64" s="21" t="s">
        <v>91</v>
      </c>
      <c r="E64" s="16">
        <f>7500+30000</f>
        <v>37500</v>
      </c>
    </row>
    <row r="65" spans="1:5" ht="18.75" customHeight="1" outlineLevel="2">
      <c r="A65" s="23">
        <v>6</v>
      </c>
      <c r="B65" s="20" t="s">
        <v>82</v>
      </c>
      <c r="C65" s="20" t="s">
        <v>92</v>
      </c>
      <c r="D65" s="21" t="s">
        <v>93</v>
      </c>
      <c r="E65" s="16">
        <f>2500+10000</f>
        <v>12500</v>
      </c>
    </row>
    <row r="66" spans="1:5" ht="18.75" customHeight="1" outlineLevel="2">
      <c r="A66" s="23">
        <v>7</v>
      </c>
      <c r="B66" s="24" t="s">
        <v>82</v>
      </c>
      <c r="C66" s="24" t="s">
        <v>94</v>
      </c>
      <c r="D66" s="25" t="s">
        <v>95</v>
      </c>
      <c r="E66" s="16">
        <v>20000</v>
      </c>
    </row>
    <row r="67" spans="1:5" ht="18.75" customHeight="1" outlineLevel="2">
      <c r="A67" s="23">
        <v>8</v>
      </c>
      <c r="B67" s="14" t="s">
        <v>82</v>
      </c>
      <c r="C67" s="14" t="s">
        <v>96</v>
      </c>
      <c r="D67" s="15" t="s">
        <v>97</v>
      </c>
      <c r="E67" s="16">
        <v>10000</v>
      </c>
    </row>
    <row r="68" spans="1:5" ht="18.75" customHeight="1" outlineLevel="2">
      <c r="A68" s="23">
        <v>9</v>
      </c>
      <c r="B68" s="14" t="s">
        <v>82</v>
      </c>
      <c r="C68" s="14" t="s">
        <v>98</v>
      </c>
      <c r="D68" s="15" t="s">
        <v>99</v>
      </c>
      <c r="E68" s="16">
        <v>7500</v>
      </c>
    </row>
    <row r="69" spans="1:5" ht="18.75" customHeight="1" outlineLevel="2">
      <c r="A69" s="23">
        <v>10</v>
      </c>
      <c r="B69" s="14" t="s">
        <v>82</v>
      </c>
      <c r="C69" s="14" t="s">
        <v>88</v>
      </c>
      <c r="D69" s="15" t="s">
        <v>100</v>
      </c>
      <c r="E69" s="16">
        <f>7500+5000</f>
        <v>12500</v>
      </c>
    </row>
    <row r="70" spans="1:5" ht="18.75" customHeight="1" outlineLevel="2">
      <c r="A70" s="23">
        <v>11</v>
      </c>
      <c r="B70" s="14" t="s">
        <v>82</v>
      </c>
      <c r="C70" s="14" t="s">
        <v>90</v>
      </c>
      <c r="D70" s="15" t="s">
        <v>101</v>
      </c>
      <c r="E70" s="16">
        <v>2500</v>
      </c>
    </row>
    <row r="71" spans="1:5" ht="18.75" customHeight="1" outlineLevel="2">
      <c r="A71" s="23">
        <v>12</v>
      </c>
      <c r="B71" s="14" t="s">
        <v>82</v>
      </c>
      <c r="C71" s="14" t="s">
        <v>90</v>
      </c>
      <c r="D71" s="15" t="s">
        <v>102</v>
      </c>
      <c r="E71" s="16">
        <f>22500+80000</f>
        <v>102500</v>
      </c>
    </row>
    <row r="72" spans="1:5" ht="18.75" customHeight="1" outlineLevel="2">
      <c r="A72" s="23">
        <v>13</v>
      </c>
      <c r="B72" s="14" t="s">
        <v>82</v>
      </c>
      <c r="C72" s="14" t="s">
        <v>83</v>
      </c>
      <c r="D72" s="15" t="s">
        <v>103</v>
      </c>
      <c r="E72" s="16">
        <v>20000</v>
      </c>
    </row>
    <row r="73" spans="1:5" ht="18.75" customHeight="1" outlineLevel="2">
      <c r="A73" s="23">
        <v>14</v>
      </c>
      <c r="B73" s="14" t="s">
        <v>82</v>
      </c>
      <c r="C73" s="14" t="s">
        <v>83</v>
      </c>
      <c r="D73" s="15" t="s">
        <v>104</v>
      </c>
      <c r="E73" s="16">
        <v>5000</v>
      </c>
    </row>
    <row r="74" spans="1:5" ht="18.75" customHeight="1" outlineLevel="2">
      <c r="A74" s="23">
        <v>15</v>
      </c>
      <c r="B74" s="14" t="s">
        <v>82</v>
      </c>
      <c r="C74" s="14" t="s">
        <v>83</v>
      </c>
      <c r="D74" s="15" t="s">
        <v>105</v>
      </c>
      <c r="E74" s="16">
        <v>2500</v>
      </c>
    </row>
    <row r="75" spans="1:5" ht="18.75" customHeight="1" outlineLevel="2">
      <c r="A75" s="23">
        <v>16</v>
      </c>
      <c r="B75" s="14" t="s">
        <v>82</v>
      </c>
      <c r="C75" s="14" t="s">
        <v>83</v>
      </c>
      <c r="D75" s="15" t="s">
        <v>106</v>
      </c>
      <c r="E75" s="16">
        <v>2500</v>
      </c>
    </row>
    <row r="76" spans="1:5" ht="18.75" customHeight="1" outlineLevel="2">
      <c r="A76" s="23">
        <v>17</v>
      </c>
      <c r="B76" s="14" t="s">
        <v>82</v>
      </c>
      <c r="C76" s="14" t="s">
        <v>83</v>
      </c>
      <c r="D76" s="15" t="s">
        <v>107</v>
      </c>
      <c r="E76" s="16">
        <v>5000</v>
      </c>
    </row>
    <row r="77" spans="1:5" ht="18.75" customHeight="1" outlineLevel="2">
      <c r="A77" s="23">
        <v>18</v>
      </c>
      <c r="B77" s="14" t="s">
        <v>82</v>
      </c>
      <c r="C77" s="14" t="s">
        <v>92</v>
      </c>
      <c r="D77" s="15" t="s">
        <v>108</v>
      </c>
      <c r="E77" s="16">
        <v>10000</v>
      </c>
    </row>
    <row r="78" spans="1:5" ht="18.75" customHeight="1" outlineLevel="2">
      <c r="A78" s="23">
        <v>19</v>
      </c>
      <c r="B78" s="14" t="s">
        <v>82</v>
      </c>
      <c r="C78" s="14" t="s">
        <v>92</v>
      </c>
      <c r="D78" s="15" t="s">
        <v>109</v>
      </c>
      <c r="E78" s="16">
        <v>20000</v>
      </c>
    </row>
    <row r="79" spans="1:5" ht="18.75" customHeight="1" outlineLevel="2">
      <c r="A79" s="23">
        <v>20</v>
      </c>
      <c r="B79" s="14" t="s">
        <v>82</v>
      </c>
      <c r="C79" s="14" t="s">
        <v>92</v>
      </c>
      <c r="D79" s="15" t="s">
        <v>110</v>
      </c>
      <c r="E79" s="16">
        <v>20000</v>
      </c>
    </row>
    <row r="80" spans="1:5" ht="18.75" customHeight="1" outlineLevel="2">
      <c r="A80" s="23">
        <v>21</v>
      </c>
      <c r="B80" s="14" t="s">
        <v>82</v>
      </c>
      <c r="C80" s="14" t="s">
        <v>94</v>
      </c>
      <c r="D80" s="15" t="s">
        <v>111</v>
      </c>
      <c r="E80" s="16">
        <v>15000</v>
      </c>
    </row>
    <row r="81" spans="1:5" ht="18.75" customHeight="1" outlineLevel="2">
      <c r="A81" s="23">
        <v>22</v>
      </c>
      <c r="B81" s="14" t="s">
        <v>82</v>
      </c>
      <c r="C81" s="14" t="s">
        <v>94</v>
      </c>
      <c r="D81" s="15" t="s">
        <v>112</v>
      </c>
      <c r="E81" s="16">
        <v>15000</v>
      </c>
    </row>
    <row r="82" spans="1:5" ht="18.75" customHeight="1" outlineLevel="2">
      <c r="A82" s="23">
        <v>23</v>
      </c>
      <c r="B82" s="14" t="s">
        <v>82</v>
      </c>
      <c r="C82" s="14" t="s">
        <v>94</v>
      </c>
      <c r="D82" s="15" t="s">
        <v>113</v>
      </c>
      <c r="E82" s="16">
        <v>10000</v>
      </c>
    </row>
    <row r="83" spans="1:5" ht="18.75" customHeight="1" outlineLevel="2">
      <c r="A83" s="23">
        <v>24</v>
      </c>
      <c r="B83" s="14" t="s">
        <v>82</v>
      </c>
      <c r="C83" s="14" t="s">
        <v>94</v>
      </c>
      <c r="D83" s="15" t="s">
        <v>114</v>
      </c>
      <c r="E83" s="16">
        <v>10000</v>
      </c>
    </row>
    <row r="84" spans="1:5" ht="18.75" customHeight="1" outlineLevel="2">
      <c r="A84" s="23">
        <v>25</v>
      </c>
      <c r="B84" s="14" t="s">
        <v>82</v>
      </c>
      <c r="C84" s="14" t="s">
        <v>94</v>
      </c>
      <c r="D84" s="15" t="s">
        <v>115</v>
      </c>
      <c r="E84" s="16">
        <f>7500+10000</f>
        <v>17500</v>
      </c>
    </row>
    <row r="85" spans="1:5" ht="18.75" customHeight="1" outlineLevel="2">
      <c r="A85" s="23">
        <v>26</v>
      </c>
      <c r="B85" s="14" t="s">
        <v>82</v>
      </c>
      <c r="C85" s="14" t="s">
        <v>94</v>
      </c>
      <c r="D85" s="15" t="s">
        <v>116</v>
      </c>
      <c r="E85" s="16">
        <f>2500+10000</f>
        <v>12500</v>
      </c>
    </row>
    <row r="86" spans="1:5" ht="18.75" customHeight="1" outlineLevel="2">
      <c r="A86" s="23">
        <v>27</v>
      </c>
      <c r="B86" s="14" t="s">
        <v>82</v>
      </c>
      <c r="C86" s="14" t="s">
        <v>94</v>
      </c>
      <c r="D86" s="15" t="s">
        <v>117</v>
      </c>
      <c r="E86" s="16">
        <v>7500</v>
      </c>
    </row>
    <row r="87" spans="1:5" ht="18.75" customHeight="1" outlineLevel="1">
      <c r="A87" s="23"/>
      <c r="B87" s="22" t="s">
        <v>118</v>
      </c>
      <c r="C87" s="14"/>
      <c r="D87" s="15"/>
      <c r="E87" s="16">
        <f>SUBTOTAL(9,E60:E86)</f>
        <v>671049.4</v>
      </c>
    </row>
    <row r="88" spans="1:5" s="17" customFormat="1" ht="18" customHeight="1" outlineLevel="2">
      <c r="A88" s="23">
        <v>1</v>
      </c>
      <c r="B88" s="20" t="s">
        <v>119</v>
      </c>
      <c r="C88" s="20" t="s">
        <v>120</v>
      </c>
      <c r="D88" s="21" t="s">
        <v>121</v>
      </c>
      <c r="E88" s="16">
        <v>5000</v>
      </c>
    </row>
    <row r="89" spans="1:5" s="17" customFormat="1" ht="18" customHeight="1" outlineLevel="2">
      <c r="A89" s="23">
        <v>2</v>
      </c>
      <c r="B89" s="20" t="s">
        <v>119</v>
      </c>
      <c r="C89" s="20" t="s">
        <v>122</v>
      </c>
      <c r="D89" s="21" t="s">
        <v>123</v>
      </c>
      <c r="E89" s="16">
        <f>12500+10000</f>
        <v>22500</v>
      </c>
    </row>
    <row r="90" spans="1:5" ht="18" customHeight="1" outlineLevel="2">
      <c r="A90" s="23">
        <v>3</v>
      </c>
      <c r="B90" s="14" t="s">
        <v>119</v>
      </c>
      <c r="C90" s="14" t="s">
        <v>124</v>
      </c>
      <c r="D90" s="15" t="s">
        <v>125</v>
      </c>
      <c r="E90" s="16">
        <f>10000+5000</f>
        <v>15000</v>
      </c>
    </row>
    <row r="91" spans="1:5" ht="18" customHeight="1" outlineLevel="2">
      <c r="A91" s="23">
        <v>4</v>
      </c>
      <c r="B91" s="14" t="s">
        <v>119</v>
      </c>
      <c r="C91" s="14" t="s">
        <v>124</v>
      </c>
      <c r="D91" s="15" t="s">
        <v>126</v>
      </c>
      <c r="E91" s="16">
        <f>5000+5000</f>
        <v>10000</v>
      </c>
    </row>
    <row r="92" spans="1:5" ht="18" customHeight="1" outlineLevel="2">
      <c r="A92" s="23">
        <v>5</v>
      </c>
      <c r="B92" s="14" t="s">
        <v>119</v>
      </c>
      <c r="C92" s="14" t="s">
        <v>124</v>
      </c>
      <c r="D92" s="15" t="s">
        <v>127</v>
      </c>
      <c r="E92" s="16">
        <f>5000+10000</f>
        <v>15000</v>
      </c>
    </row>
    <row r="93" spans="1:5" ht="18" customHeight="1" outlineLevel="2">
      <c r="A93" s="23">
        <v>6</v>
      </c>
      <c r="B93" s="14" t="s">
        <v>119</v>
      </c>
      <c r="C93" s="14" t="s">
        <v>124</v>
      </c>
      <c r="D93" s="15" t="s">
        <v>128</v>
      </c>
      <c r="E93" s="16">
        <v>10000</v>
      </c>
    </row>
    <row r="94" spans="1:5" ht="18" customHeight="1" outlineLevel="2">
      <c r="A94" s="23">
        <v>7</v>
      </c>
      <c r="B94" s="14" t="s">
        <v>119</v>
      </c>
      <c r="C94" s="14" t="s">
        <v>124</v>
      </c>
      <c r="D94" s="15" t="s">
        <v>129</v>
      </c>
      <c r="E94" s="16">
        <f>7500+10000</f>
        <v>17500</v>
      </c>
    </row>
    <row r="95" spans="1:5" ht="18" customHeight="1" outlineLevel="2">
      <c r="A95" s="23">
        <v>8</v>
      </c>
      <c r="B95" s="14" t="s">
        <v>119</v>
      </c>
      <c r="C95" s="14" t="s">
        <v>124</v>
      </c>
      <c r="D95" s="15" t="s">
        <v>130</v>
      </c>
      <c r="E95" s="16">
        <f>25000+7500+25000</f>
        <v>57500</v>
      </c>
    </row>
    <row r="96" spans="1:5" ht="18" customHeight="1" outlineLevel="2">
      <c r="A96" s="23">
        <v>9</v>
      </c>
      <c r="B96" s="14" t="s">
        <v>119</v>
      </c>
      <c r="C96" s="14" t="s">
        <v>124</v>
      </c>
      <c r="D96" s="15" t="s">
        <v>131</v>
      </c>
      <c r="E96" s="16">
        <f>7500+10000</f>
        <v>17500</v>
      </c>
    </row>
    <row r="97" spans="1:5" ht="18" customHeight="1" outlineLevel="2">
      <c r="A97" s="23">
        <v>10</v>
      </c>
      <c r="B97" s="14" t="s">
        <v>119</v>
      </c>
      <c r="C97" s="14" t="s">
        <v>120</v>
      </c>
      <c r="D97" s="15" t="s">
        <v>132</v>
      </c>
      <c r="E97" s="16">
        <v>7500</v>
      </c>
    </row>
    <row r="98" spans="1:5" ht="18" customHeight="1" outlineLevel="2">
      <c r="A98" s="23">
        <v>11</v>
      </c>
      <c r="B98" s="14" t="s">
        <v>119</v>
      </c>
      <c r="C98" s="14" t="s">
        <v>120</v>
      </c>
      <c r="D98" s="15" t="s">
        <v>133</v>
      </c>
      <c r="E98" s="16">
        <v>7500</v>
      </c>
    </row>
    <row r="99" spans="1:5" s="18" customFormat="1" ht="18" customHeight="1" outlineLevel="2">
      <c r="A99" s="23">
        <v>12</v>
      </c>
      <c r="B99" s="14" t="s">
        <v>119</v>
      </c>
      <c r="C99" s="14" t="s">
        <v>120</v>
      </c>
      <c r="D99" s="15" t="s">
        <v>134</v>
      </c>
      <c r="E99" s="16">
        <v>37500</v>
      </c>
    </row>
    <row r="100" spans="1:5" s="18" customFormat="1" ht="18" customHeight="1" outlineLevel="2">
      <c r="A100" s="23">
        <v>13</v>
      </c>
      <c r="B100" s="14" t="s">
        <v>119</v>
      </c>
      <c r="C100" s="14" t="s">
        <v>120</v>
      </c>
      <c r="D100" s="15" t="s">
        <v>135</v>
      </c>
      <c r="E100" s="16">
        <v>15000</v>
      </c>
    </row>
    <row r="101" spans="1:5" s="18" customFormat="1" ht="18" customHeight="1" outlineLevel="2">
      <c r="A101" s="23">
        <v>14</v>
      </c>
      <c r="B101" s="14" t="s">
        <v>119</v>
      </c>
      <c r="C101" s="14" t="s">
        <v>122</v>
      </c>
      <c r="D101" s="15" t="s">
        <v>136</v>
      </c>
      <c r="E101" s="16">
        <f>2500+5000</f>
        <v>7500</v>
      </c>
    </row>
    <row r="102" spans="1:5" s="18" customFormat="1" ht="18" customHeight="1" outlineLevel="2">
      <c r="A102" s="23">
        <v>15</v>
      </c>
      <c r="B102" s="14" t="s">
        <v>119</v>
      </c>
      <c r="C102" s="14" t="s">
        <v>122</v>
      </c>
      <c r="D102" s="15" t="s">
        <v>137</v>
      </c>
      <c r="E102" s="16">
        <v>20000</v>
      </c>
    </row>
    <row r="103" spans="1:5" s="17" customFormat="1" ht="18" customHeight="1" outlineLevel="2">
      <c r="A103" s="23">
        <v>16</v>
      </c>
      <c r="B103" s="14" t="s">
        <v>119</v>
      </c>
      <c r="C103" s="14" t="s">
        <v>138</v>
      </c>
      <c r="D103" s="15" t="s">
        <v>139</v>
      </c>
      <c r="E103" s="16">
        <f>17500+12500</f>
        <v>30000</v>
      </c>
    </row>
    <row r="104" spans="1:5" s="17" customFormat="1" ht="18" customHeight="1" outlineLevel="2">
      <c r="A104" s="23">
        <v>17</v>
      </c>
      <c r="B104" s="14" t="s">
        <v>119</v>
      </c>
      <c r="C104" s="14" t="s">
        <v>138</v>
      </c>
      <c r="D104" s="15" t="s">
        <v>140</v>
      </c>
      <c r="E104" s="16">
        <v>10000</v>
      </c>
    </row>
    <row r="105" spans="1:5" s="17" customFormat="1" ht="18" customHeight="1" outlineLevel="2">
      <c r="A105" s="23">
        <v>18</v>
      </c>
      <c r="B105" s="14" t="s">
        <v>119</v>
      </c>
      <c r="C105" s="14" t="s">
        <v>138</v>
      </c>
      <c r="D105" s="15" t="s">
        <v>141</v>
      </c>
      <c r="E105" s="16">
        <f>30000+10000</f>
        <v>40000</v>
      </c>
    </row>
    <row r="106" spans="1:5" s="17" customFormat="1" ht="18" customHeight="1" outlineLevel="2">
      <c r="A106" s="23">
        <v>19</v>
      </c>
      <c r="B106" s="14" t="s">
        <v>119</v>
      </c>
      <c r="C106" s="14" t="s">
        <v>138</v>
      </c>
      <c r="D106" s="15" t="s">
        <v>142</v>
      </c>
      <c r="E106" s="16">
        <v>10000</v>
      </c>
    </row>
    <row r="107" spans="1:5" s="17" customFormat="1" ht="18" customHeight="1" outlineLevel="2">
      <c r="A107" s="23">
        <v>20</v>
      </c>
      <c r="B107" s="14" t="s">
        <v>119</v>
      </c>
      <c r="C107" s="14" t="s">
        <v>138</v>
      </c>
      <c r="D107" s="15" t="s">
        <v>143</v>
      </c>
      <c r="E107" s="16">
        <v>10000</v>
      </c>
    </row>
    <row r="108" spans="1:5" s="17" customFormat="1" ht="18" customHeight="1" outlineLevel="2">
      <c r="A108" s="23">
        <v>21</v>
      </c>
      <c r="B108" s="14" t="s">
        <v>119</v>
      </c>
      <c r="C108" s="14" t="s">
        <v>138</v>
      </c>
      <c r="D108" s="15" t="s">
        <v>144</v>
      </c>
      <c r="E108" s="16">
        <v>5000</v>
      </c>
    </row>
    <row r="109" spans="1:5" s="17" customFormat="1" ht="18" customHeight="1" outlineLevel="1">
      <c r="A109" s="23"/>
      <c r="B109" s="22" t="s">
        <v>145</v>
      </c>
      <c r="C109" s="14"/>
      <c r="D109" s="15"/>
      <c r="E109" s="16">
        <f>SUBTOTAL(9,E88:E108)</f>
        <v>370000</v>
      </c>
    </row>
  </sheetData>
  <sheetProtection/>
  <mergeCells count="5">
    <mergeCell ref="A1:E1"/>
    <mergeCell ref="A2:E2"/>
    <mergeCell ref="A4:E4"/>
    <mergeCell ref="A5:E5"/>
    <mergeCell ref="A6:E6"/>
  </mergeCells>
  <printOptions/>
  <pageMargins left="1.2598425196850394" right="0" top="0.4724409448818898" bottom="1.15" header="0.1968503937007874" footer="0.15748031496062992"/>
  <pageSetup horizontalDpi="600" verticalDpi="600" orientation="landscape" paperSize="9" r:id="rId3"/>
  <rowBreaks count="3" manualBreakCount="3">
    <brk id="18" max="255" man="1"/>
    <brk id="59" max="255" man="1"/>
    <brk id="8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7.00390625" style="0" customWidth="1"/>
    <col min="2" max="2" width="15.57421875" style="0" customWidth="1"/>
    <col min="3" max="3" width="18.7109375" style="0" customWidth="1"/>
    <col min="4" max="4" width="15.00390625" style="0" customWidth="1"/>
    <col min="5" max="5" width="13.28125" style="0" customWidth="1"/>
  </cols>
  <sheetData>
    <row r="1" spans="1:5" ht="50.25" customHeight="1">
      <c r="A1" s="26" t="s">
        <v>146</v>
      </c>
      <c r="B1" s="26"/>
      <c r="C1" s="26"/>
      <c r="D1" s="26"/>
      <c r="E1" s="26"/>
    </row>
    <row r="2" spans="1:5" ht="23.25">
      <c r="A2" s="27" t="s">
        <v>147</v>
      </c>
      <c r="B2" s="27"/>
      <c r="C2" s="27"/>
      <c r="D2" s="27"/>
      <c r="E2" s="27"/>
    </row>
    <row r="3" spans="1:5" ht="27" customHeight="1">
      <c r="A3" s="28" t="s">
        <v>6</v>
      </c>
      <c r="B3" s="28" t="s">
        <v>7</v>
      </c>
      <c r="C3" s="28" t="s">
        <v>10</v>
      </c>
      <c r="D3" s="29" t="s">
        <v>148</v>
      </c>
      <c r="E3" s="29" t="s">
        <v>149</v>
      </c>
    </row>
    <row r="4" spans="1:5" ht="24">
      <c r="A4" s="30">
        <v>1</v>
      </c>
      <c r="B4" s="31" t="s">
        <v>150</v>
      </c>
      <c r="C4" s="32">
        <v>65000</v>
      </c>
      <c r="D4" s="33">
        <v>10600</v>
      </c>
      <c r="E4" s="33">
        <v>12393</v>
      </c>
    </row>
    <row r="5" spans="1:5" ht="24">
      <c r="A5" s="34">
        <v>2</v>
      </c>
      <c r="B5" s="31" t="s">
        <v>151</v>
      </c>
      <c r="C5" s="32">
        <v>467250</v>
      </c>
      <c r="D5" s="33">
        <v>10601</v>
      </c>
      <c r="E5" s="33">
        <v>12394</v>
      </c>
    </row>
    <row r="6" spans="1:5" ht="24">
      <c r="A6" s="30">
        <v>3</v>
      </c>
      <c r="B6" s="31" t="s">
        <v>152</v>
      </c>
      <c r="C6" s="32">
        <v>671049.4</v>
      </c>
      <c r="D6" s="33">
        <v>10602</v>
      </c>
      <c r="E6" s="33">
        <v>12395</v>
      </c>
    </row>
    <row r="7" spans="1:5" ht="24">
      <c r="A7" s="34">
        <v>4</v>
      </c>
      <c r="B7" s="31" t="s">
        <v>153</v>
      </c>
      <c r="C7" s="32">
        <v>370000</v>
      </c>
      <c r="D7" s="33">
        <v>10603</v>
      </c>
      <c r="E7" s="33">
        <v>12396</v>
      </c>
    </row>
    <row r="8" spans="1:5" ht="24">
      <c r="A8" s="34"/>
      <c r="B8" s="35" t="s">
        <v>154</v>
      </c>
      <c r="C8" s="36">
        <v>1573299.4</v>
      </c>
      <c r="D8" s="37"/>
      <c r="E8" s="37"/>
    </row>
  </sheetData>
  <sheetProtection/>
  <mergeCells count="2">
    <mergeCell ref="A1:E1"/>
    <mergeCell ref="A2:E2"/>
  </mergeCells>
  <printOptions/>
  <pageMargins left="1.41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2018-08-06T03:49:40Z</dcterms:created>
  <dcterms:modified xsi:type="dcterms:W3CDTF">2018-08-06T03:51:37Z</dcterms:modified>
  <cp:category/>
  <cp:version/>
  <cp:contentType/>
  <cp:contentStatus/>
</cp:coreProperties>
</file>