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40" yWindow="45" windowWidth="21075" windowHeight="9270" activeTab="1"/>
  </bookViews>
  <sheets>
    <sheet name="จัดสรร " sheetId="1" r:id="rId1"/>
    <sheet name="สรุปข้อมูล" sheetId="2" r:id="rId2"/>
  </sheets>
  <definedNames>
    <definedName name="_xlnm.Print_Area" localSheetId="0">'จัดสรร '!$A$1:$N$25</definedName>
    <definedName name="_xlnm.Print_Titles" localSheetId="0">'จัดสรร '!$1:$8</definedName>
  </definedNames>
  <calcPr calcId="145621"/>
</workbook>
</file>

<file path=xl/calcChain.xml><?xml version="1.0" encoding="utf-8"?>
<calcChain xmlns="http://schemas.openxmlformats.org/spreadsheetml/2006/main">
  <c r="C12" i="2" l="1"/>
  <c r="M25" i="1"/>
  <c r="L25" i="1"/>
  <c r="K25" i="1"/>
  <c r="J25" i="1"/>
  <c r="I25" i="1"/>
  <c r="H25" i="1"/>
  <c r="G25" i="1"/>
  <c r="F25" i="1"/>
  <c r="E25" i="1"/>
  <c r="D25" i="1"/>
  <c r="N24" i="1"/>
  <c r="N23" i="1"/>
  <c r="F23" i="1"/>
  <c r="N22" i="1"/>
  <c r="N25" i="1" s="1"/>
  <c r="N21" i="1"/>
  <c r="N20" i="1"/>
  <c r="M20" i="1"/>
  <c r="L20" i="1"/>
  <c r="K20" i="1"/>
  <c r="J20" i="1"/>
  <c r="I20" i="1"/>
  <c r="H20" i="1"/>
  <c r="G20" i="1"/>
  <c r="F20" i="1"/>
  <c r="E20" i="1"/>
  <c r="D20" i="1"/>
  <c r="N19" i="1"/>
  <c r="M18" i="1"/>
  <c r="L18" i="1"/>
  <c r="K18" i="1"/>
  <c r="J18" i="1"/>
  <c r="I18" i="1"/>
  <c r="H18" i="1"/>
  <c r="G18" i="1"/>
  <c r="F18" i="1"/>
  <c r="E18" i="1"/>
  <c r="D18" i="1"/>
  <c r="N17" i="1"/>
  <c r="N16" i="1"/>
  <c r="M15" i="1"/>
  <c r="L15" i="1"/>
  <c r="K15" i="1"/>
  <c r="J15" i="1"/>
  <c r="I15" i="1"/>
  <c r="H15" i="1"/>
  <c r="G15" i="1"/>
  <c r="F15" i="1"/>
  <c r="E15" i="1"/>
  <c r="D15" i="1"/>
  <c r="N14" i="1"/>
  <c r="N13" i="1"/>
  <c r="N12" i="1"/>
  <c r="N15" i="1" s="1"/>
  <c r="M11" i="1"/>
  <c r="L11" i="1"/>
  <c r="K11" i="1"/>
  <c r="J11" i="1"/>
  <c r="I11" i="1"/>
  <c r="H11" i="1"/>
  <c r="G11" i="1"/>
  <c r="F11" i="1"/>
  <c r="E11" i="1"/>
  <c r="D11" i="1"/>
  <c r="N10" i="1"/>
  <c r="N9" i="1"/>
  <c r="N18" i="1" l="1"/>
  <c r="N11" i="1"/>
</calcChain>
</file>

<file path=xl/sharedStrings.xml><?xml version="1.0" encoding="utf-8"?>
<sst xmlns="http://schemas.openxmlformats.org/spreadsheetml/2006/main" count="101" uniqueCount="54">
  <si>
    <t>แบบรายละเอียดประกอบการโอนจัดสรรงบประมาณรายจ่าย ประจำปีงบประมาณ พ.ศ. 2559</t>
  </si>
  <si>
    <t>แผนงานแก้ไขปัญหาและพัฒนาจังหวัดชายแดนภาคใต้   โครงการส่งเสริมสนับสนุนการแก้ไขปัญหาและพัฒนาจังหวัดชายแดนภาคใต้</t>
  </si>
  <si>
    <t>เงินอุดหนุนทั่วไป เงินอุดหนุนสำหรับสนับสนุนการจัดการศึกษาขององค์กรปกครองส่วนท้องถิ่น ในพื้นที่จังหวัดชายแดนภาคใต้ งวดที่ 2 (เดือนเมษายน - เดือนกันยายน 2559)</t>
  </si>
  <si>
    <t>รหัสงบประมาณ  1500885039500002  รหัสแหล่งของเงิน  5911410  รหัสกิจกรรมหลัก  15008XXXXK2267</t>
  </si>
  <si>
    <t>ค่าตอบแทน และเงินเพิ่มค่าครองชีพ</t>
  </si>
  <si>
    <t>ที่</t>
  </si>
  <si>
    <t>จังหวัด</t>
  </si>
  <si>
    <t>อปท.</t>
  </si>
  <si>
    <t>ค่าตอบแทนพนักงานจ้างตามภารกิจ/เดือน</t>
  </si>
  <si>
    <t>ค่าตอบแทนพนักงานจ้างตามภารกิจ (เพิ่มเติม 1 ธ.ค.57 ถึง 30 ก.ย.58 (10 เดือน)</t>
  </si>
  <si>
    <t>ค่าตอบแทนพนักงานจ้างเหมาบริการ/</t>
  </si>
  <si>
    <t xml:space="preserve">ค่าตอบแทนพนักงานจ้างรายชั่วโมง </t>
  </si>
  <si>
    <t xml:space="preserve">ค่าตอบแทนรายวันนักการภารโรง </t>
  </si>
  <si>
    <t xml:space="preserve">ค่าตอบแทนพิเศษรายเดือนผู้ปฏิบัติงาน จชต.ฯ (เบี้ยเสี่ยงภัย) </t>
  </si>
  <si>
    <t>เงินสวัสดิการสำหรับผู้ปฏิบัติงานประจำ สนง.พื้นที่พิเศษ (สปพ.)</t>
  </si>
  <si>
    <t>เงินประกันสังคม</t>
  </si>
  <si>
    <t>ค่าอาหารกลางวัน</t>
  </si>
  <si>
    <t>ค่าใช้จ่ายในการจัดกิจกรรมพัฒนาศักยภาพครูสอนอิสลามศึกษา ครูสอนพุทธศาสนา ครูสอนพระปริยัติธรรมและพัฒนาเครื่องมือวัดและประเมินผล</t>
  </si>
  <si>
    <t>รวมงบประมาณทั้งสิ้น</t>
  </si>
  <si>
    <t>(บาท)</t>
  </si>
  <si>
    <t>ยะลา</t>
  </si>
  <si>
    <t>เทศบาลนครยะลา</t>
  </si>
  <si>
    <t>-</t>
  </si>
  <si>
    <t>เทศบาลเมืองเบตง</t>
  </si>
  <si>
    <t>ยะลา ผลรวม</t>
  </si>
  <si>
    <t>ปัตตานี</t>
  </si>
  <si>
    <t>องค์การบริหารส่วนจังหวัดปัตตานี</t>
  </si>
  <si>
    <t>เทศบาลเมืองปัตตานี</t>
  </si>
  <si>
    <t>เทศบาลตำบลตะลุบัน</t>
  </si>
  <si>
    <t>ปัตตานี ผลรวม</t>
  </si>
  <si>
    <t>นราธิวาส</t>
  </si>
  <si>
    <t>เทศบาลเมืองนราธิวาส</t>
  </si>
  <si>
    <t>เทศบาลเมืองสุไหงโก-ลก</t>
  </si>
  <si>
    <t>นราธิวาส ผลรวม</t>
  </si>
  <si>
    <t>สตูล</t>
  </si>
  <si>
    <t>เทศบาลเมืองสตูล</t>
  </si>
  <si>
    <t>สตูล ผลรวม</t>
  </si>
  <si>
    <t>สงขลา</t>
  </si>
  <si>
    <t>เทศบาลนครหาดใหญ่</t>
  </si>
  <si>
    <t>เทศบาลเมืองสะเดา</t>
  </si>
  <si>
    <t>เทศบาลตำบลพะตง</t>
  </si>
  <si>
    <t>เทศบาลตำบลปริก</t>
  </si>
  <si>
    <t>สงขลา ผลรวม</t>
  </si>
  <si>
    <t>เงินอุดหนุนทั่วไป เงินอุดหนุนสำหรับสนับสนุนการจัดการศึกษาขององค์กรปกครองส่วนท้องถิ่น ในพื้นที่จังหวัดชายแดนภาคใต้ (งวดที่ 2)</t>
  </si>
  <si>
    <t xml:space="preserve">ตามหนังสือกรมส่งเสริมการปกครองท้องถิ่น ที่ มท 0808.2/443-447  ลงวันที่  8  มกราคม  2559   </t>
  </si>
  <si>
    <t>ลำดับ</t>
  </si>
  <si>
    <t>จำนวนเงิน</t>
  </si>
  <si>
    <t>เลขที่หนังสือ</t>
  </si>
  <si>
    <t>เลขที่ใบจัดสรร</t>
  </si>
  <si>
    <t xml:space="preserve">นราธิวาส </t>
  </si>
  <si>
    <t xml:space="preserve">สตูล </t>
  </si>
  <si>
    <t xml:space="preserve">สงขลา </t>
  </si>
  <si>
    <t>รวมทั้งสิ้น</t>
  </si>
  <si>
    <t>ตามหนังสือกรมส่งเสริมการปกครองท้องถิ่น ที่ มท 0808.2/443-447  ลงวันที่  8 มกราคม  2559    เลขที่ใบจัดสรร  12776-12770 /2559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</si>
</sst>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8" x14ac:knownFonts="1">
    <font>
      <sz val="10"/>
      <name val="Arial"/>
      <charset val="222"/>
    </font>
    <font>
      <sz val="10"/>
      <name val="Arial"/>
      <charset val="222"/>
    </font>
    <font>
      <b/>
      <sz val="16"/>
      <name val="TH SarabunPSK"/>
      <family val="2"/>
    </font>
    <font>
      <sz val="16"/>
      <name val="Angsana New"/>
      <family val="1"/>
    </font>
    <font>
      <sz val="10"/>
      <name val="Arial"/>
      <family val="2"/>
    </font>
    <font>
      <b/>
      <sz val="16"/>
      <name val="Angsana New"/>
      <family val="1"/>
    </font>
    <font>
      <b/>
      <sz val="14"/>
      <name val="Angsana New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8"/>
      <name val="Tahoma"/>
      <family val="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name val="TH SarabunPSK"/>
      <family val="2"/>
    </font>
    <font>
      <sz val="10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2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0" applyNumberFormat="0" applyAlignment="0" applyProtection="0"/>
    <xf numFmtId="0" fontId="10" fillId="20" borderId="10" applyNumberFormat="0" applyAlignment="0" applyProtection="0"/>
    <xf numFmtId="0" fontId="10" fillId="20" borderId="10" applyNumberFormat="0" applyAlignment="0" applyProtection="0"/>
    <xf numFmtId="0" fontId="11" fillId="21" borderId="11" applyNumberFormat="0" applyAlignment="0" applyProtection="0"/>
    <xf numFmtId="0" fontId="11" fillId="21" borderId="11" applyNumberFormat="0" applyAlignment="0" applyProtection="0"/>
    <xf numFmtId="0" fontId="11" fillId="21" borderId="11" applyNumberFormat="0" applyAlignment="0" applyProtection="0"/>
    <xf numFmtId="43" fontId="1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0" applyNumberFormat="0" applyAlignment="0" applyProtection="0"/>
    <xf numFmtId="0" fontId="18" fillId="7" borderId="10" applyNumberFormat="0" applyAlignment="0" applyProtection="0"/>
    <xf numFmtId="0" fontId="18" fillId="7" borderId="10" applyNumberFormat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4" fillId="0" borderId="0"/>
    <xf numFmtId="0" fontId="1" fillId="0" borderId="0"/>
    <xf numFmtId="0" fontId="12" fillId="0" borderId="0"/>
    <xf numFmtId="0" fontId="4" fillId="0" borderId="0"/>
    <xf numFmtId="0" fontId="7" fillId="0" borderId="0"/>
    <xf numFmtId="0" fontId="7" fillId="0" borderId="0"/>
    <xf numFmtId="0" fontId="4" fillId="23" borderId="16" applyNumberFormat="0" applyFont="0" applyAlignment="0" applyProtection="0"/>
    <xf numFmtId="0" fontId="4" fillId="23" borderId="16" applyNumberFormat="0" applyFont="0" applyAlignment="0" applyProtection="0"/>
    <xf numFmtId="0" fontId="4" fillId="23" borderId="16" applyNumberFormat="0" applyFont="0" applyAlignment="0" applyProtection="0"/>
    <xf numFmtId="0" fontId="21" fillId="20" borderId="17" applyNumberFormat="0" applyAlignment="0" applyProtection="0"/>
    <xf numFmtId="0" fontId="21" fillId="20" borderId="17" applyNumberFormat="0" applyAlignment="0" applyProtection="0"/>
    <xf numFmtId="0" fontId="21" fillId="20" borderId="17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</cellStyleXfs>
  <cellXfs count="68">
    <xf numFmtId="0" fontId="0" fillId="0" borderId="0" xfId="0"/>
    <xf numFmtId="0" fontId="3" fillId="0" borderId="0" xfId="0" applyFont="1" applyAlignme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43" fontId="5" fillId="0" borderId="2" xfId="2" applyFont="1" applyBorder="1"/>
    <xf numFmtId="43" fontId="5" fillId="0" borderId="2" xfId="2" applyFont="1" applyBorder="1" applyAlignment="1"/>
    <xf numFmtId="0" fontId="3" fillId="0" borderId="0" xfId="0" applyFont="1"/>
    <xf numFmtId="0" fontId="5" fillId="0" borderId="6" xfId="0" applyFont="1" applyBorder="1" applyAlignment="1">
      <alignment horizontal="center" vertical="center" wrapText="1"/>
    </xf>
    <xf numFmtId="43" fontId="5" fillId="0" borderId="6" xfId="2" applyFont="1" applyBorder="1" applyAlignment="1">
      <alignment horizontal="center" vertical="center" wrapText="1"/>
    </xf>
    <xf numFmtId="43" fontId="6" fillId="0" borderId="2" xfId="2" applyFont="1" applyBorder="1" applyAlignment="1">
      <alignment horizontal="center" vertical="center" wrapText="1"/>
    </xf>
    <xf numFmtId="43" fontId="5" fillId="0" borderId="2" xfId="2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43" fontId="5" fillId="0" borderId="7" xfId="2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43" fontId="3" fillId="0" borderId="8" xfId="2" applyFont="1" applyBorder="1" applyAlignment="1">
      <alignment vertical="center" wrapText="1"/>
    </xf>
    <xf numFmtId="43" fontId="3" fillId="0" borderId="8" xfId="1" applyFont="1" applyBorder="1" applyAlignment="1">
      <alignment horizontal="right" vertical="center" wrapText="1"/>
    </xf>
    <xf numFmtId="43" fontId="3" fillId="0" borderId="8" xfId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43" fontId="3" fillId="0" borderId="9" xfId="2" applyFont="1" applyBorder="1" applyAlignment="1">
      <alignment vertical="center" wrapText="1"/>
    </xf>
    <xf numFmtId="43" fontId="3" fillId="0" borderId="9" xfId="2" applyFont="1" applyBorder="1" applyAlignment="1">
      <alignment horizontal="right" vertical="center" wrapText="1"/>
    </xf>
    <xf numFmtId="0" fontId="5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43" fontId="3" fillId="0" borderId="9" xfId="2" applyFont="1" applyBorder="1" applyAlignment="1">
      <alignment vertical="center"/>
    </xf>
    <xf numFmtId="43" fontId="3" fillId="0" borderId="9" xfId="2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3" fontId="3" fillId="0" borderId="9" xfId="2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3" fontId="3" fillId="0" borderId="0" xfId="2" applyFont="1" applyBorder="1" applyAlignment="1">
      <alignment horizontal="right" vertical="center" wrapText="1"/>
    </xf>
    <xf numFmtId="43" fontId="3" fillId="0" borderId="0" xfId="2" applyFont="1" applyBorder="1" applyAlignment="1">
      <alignment vertical="center" wrapText="1"/>
    </xf>
    <xf numFmtId="0" fontId="3" fillId="0" borderId="0" xfId="0" applyFont="1" applyAlignment="1">
      <alignment horizontal="center"/>
    </xf>
    <xf numFmtId="43" fontId="3" fillId="0" borderId="0" xfId="2" applyFont="1"/>
    <xf numFmtId="43" fontId="3" fillId="0" borderId="0" xfId="2" applyFont="1" applyAlignment="1"/>
    <xf numFmtId="0" fontId="2" fillId="0" borderId="0" xfId="0" applyFont="1" applyFill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/>
    </xf>
    <xf numFmtId="49" fontId="2" fillId="0" borderId="1" xfId="2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43" fontId="2" fillId="0" borderId="7" xfId="2" applyFont="1" applyBorder="1" applyAlignment="1">
      <alignment horizontal="center" vertical="top"/>
    </xf>
    <xf numFmtId="0" fontId="2" fillId="0" borderId="19" xfId="0" applyFont="1" applyBorder="1" applyAlignment="1">
      <alignment horizontal="center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vertical="center" wrapText="1"/>
    </xf>
    <xf numFmtId="43" fontId="26" fillId="0" borderId="8" xfId="2" applyFont="1" applyBorder="1" applyAlignment="1">
      <alignment vertical="center" wrapText="1"/>
    </xf>
    <xf numFmtId="0" fontId="26" fillId="0" borderId="8" xfId="0" applyFont="1" applyBorder="1" applyAlignment="1">
      <alignment horizontal="center" vertical="center"/>
    </xf>
    <xf numFmtId="43" fontId="26" fillId="0" borderId="9" xfId="2" applyFont="1" applyBorder="1" applyAlignment="1">
      <alignment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20" xfId="0" applyFont="1" applyBorder="1" applyAlignment="1">
      <alignment vertical="center" wrapText="1"/>
    </xf>
    <xf numFmtId="43" fontId="26" fillId="0" borderId="21" xfId="2" applyFont="1" applyBorder="1" applyAlignment="1">
      <alignment vertical="center" wrapText="1"/>
    </xf>
    <xf numFmtId="0" fontId="26" fillId="0" borderId="21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3" fontId="26" fillId="0" borderId="19" xfId="2" applyFont="1" applyBorder="1" applyAlignment="1">
      <alignment vertical="center" wrapText="1"/>
    </xf>
    <xf numFmtId="0" fontId="27" fillId="0" borderId="19" xfId="0" applyFont="1" applyBorder="1"/>
    <xf numFmtId="0" fontId="2" fillId="0" borderId="0" xfId="0" applyFont="1" applyFill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/>
    </xf>
    <xf numFmtId="49" fontId="2" fillId="0" borderId="1" xfId="2" applyNumberFormat="1" applyFont="1" applyFill="1" applyBorder="1" applyAlignment="1">
      <alignment horizontal="center" vertical="center"/>
    </xf>
    <xf numFmtId="43" fontId="5" fillId="0" borderId="3" xfId="2" applyFont="1" applyBorder="1" applyAlignment="1">
      <alignment horizontal="center" vertical="center"/>
    </xf>
    <xf numFmtId="43" fontId="5" fillId="0" borderId="4" xfId="2" applyFont="1" applyBorder="1" applyAlignment="1">
      <alignment horizontal="center" vertical="center"/>
    </xf>
    <xf numFmtId="43" fontId="5" fillId="0" borderId="5" xfId="2" applyFont="1" applyBorder="1" applyAlignment="1">
      <alignment horizontal="center" vertical="center"/>
    </xf>
  </cellXfs>
  <cellStyles count="112">
    <cellStyle name="20% - Accent1" xfId="3"/>
    <cellStyle name="20% - Accent1 2" xfId="4"/>
    <cellStyle name="20% - Accent2" xfId="5"/>
    <cellStyle name="20% - Accent2 2" xfId="6"/>
    <cellStyle name="20% - Accent3" xfId="7"/>
    <cellStyle name="20% - Accent3 2" xfId="8"/>
    <cellStyle name="20% - Accent4" xfId="9"/>
    <cellStyle name="20% - Accent4 2" xfId="10"/>
    <cellStyle name="20% - Accent5" xfId="11"/>
    <cellStyle name="20% - Accent5 2" xfId="12"/>
    <cellStyle name="20% - Accent6" xfId="13"/>
    <cellStyle name="20% - Accent6 2" xfId="14"/>
    <cellStyle name="40% - Accent1" xfId="15"/>
    <cellStyle name="40% - Accent1 2" xfId="16"/>
    <cellStyle name="40% - Accent2" xfId="17"/>
    <cellStyle name="40% - Accent2 2" xfId="18"/>
    <cellStyle name="40% - Accent3" xfId="19"/>
    <cellStyle name="40% - Accent3 2" xfId="20"/>
    <cellStyle name="40% - Accent4" xfId="21"/>
    <cellStyle name="40% - Accent4 2" xfId="22"/>
    <cellStyle name="40% - Accent5" xfId="23"/>
    <cellStyle name="40% - Accent5 2" xfId="24"/>
    <cellStyle name="40% - Accent6" xfId="25"/>
    <cellStyle name="40% - Accent6 2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1 2" xfId="40"/>
    <cellStyle name="Accent2" xfId="41"/>
    <cellStyle name="Accent2 2" xfId="42"/>
    <cellStyle name="Accent3" xfId="43"/>
    <cellStyle name="Accent3 2" xfId="44"/>
    <cellStyle name="Accent4" xfId="45"/>
    <cellStyle name="Accent4 2" xfId="46"/>
    <cellStyle name="Accent5" xfId="47"/>
    <cellStyle name="Accent5 2" xfId="48"/>
    <cellStyle name="Accent6" xfId="49"/>
    <cellStyle name="Accent6 2" xfId="50"/>
    <cellStyle name="Bad" xfId="51"/>
    <cellStyle name="Bad 2" xfId="52"/>
    <cellStyle name="Calculation" xfId="53"/>
    <cellStyle name="Calculation 2" xfId="54"/>
    <cellStyle name="Calculation_Sheet1" xfId="55"/>
    <cellStyle name="Check Cell" xfId="56"/>
    <cellStyle name="Check Cell 2" xfId="57"/>
    <cellStyle name="Check Cell_Sheet1" xfId="58"/>
    <cellStyle name="Comma" xfId="1" builtinId="3"/>
    <cellStyle name="Comma 2" xfId="59"/>
    <cellStyle name="Comma 2 2" xfId="60"/>
    <cellStyle name="Comma 3" xfId="61"/>
    <cellStyle name="Comma 4" xfId="2"/>
    <cellStyle name="Excel Built-in Normal" xfId="62"/>
    <cellStyle name="Explanatory Text" xfId="63"/>
    <cellStyle name="Explanatory Text 2" xfId="64"/>
    <cellStyle name="Good" xfId="65"/>
    <cellStyle name="Good 2" xfId="66"/>
    <cellStyle name="Heading 1" xfId="67"/>
    <cellStyle name="Heading 1 2" xfId="68"/>
    <cellStyle name="Heading 1_Sheet1" xfId="69"/>
    <cellStyle name="Heading 2" xfId="70"/>
    <cellStyle name="Heading 2 2" xfId="71"/>
    <cellStyle name="Heading 2_Sheet1" xfId="72"/>
    <cellStyle name="Heading 3" xfId="73"/>
    <cellStyle name="Heading 3 2" xfId="74"/>
    <cellStyle name="Heading 3_Sheet1" xfId="75"/>
    <cellStyle name="Heading 4" xfId="76"/>
    <cellStyle name="Heading 4 2" xfId="77"/>
    <cellStyle name="Input" xfId="78"/>
    <cellStyle name="Input 2" xfId="79"/>
    <cellStyle name="Input_Sheet1" xfId="80"/>
    <cellStyle name="Linked Cell" xfId="81"/>
    <cellStyle name="Linked Cell 2" xfId="82"/>
    <cellStyle name="Linked Cell_Sheet1" xfId="83"/>
    <cellStyle name="Neutral" xfId="84"/>
    <cellStyle name="Neutral 2" xfId="85"/>
    <cellStyle name="Normal" xfId="0" builtinId="0"/>
    <cellStyle name="Normal 2" xfId="86"/>
    <cellStyle name="Normal 3" xfId="87"/>
    <cellStyle name="Normal 3 2" xfId="88"/>
    <cellStyle name="Normal 3_Sheet2" xfId="89"/>
    <cellStyle name="Normal 4" xfId="90"/>
    <cellStyle name="Normal 5" xfId="91"/>
    <cellStyle name="Note" xfId="92"/>
    <cellStyle name="Note 2" xfId="93"/>
    <cellStyle name="Note_Sheet1" xfId="94"/>
    <cellStyle name="Output" xfId="95"/>
    <cellStyle name="Output 2" xfId="96"/>
    <cellStyle name="Output_Sheet1" xfId="97"/>
    <cellStyle name="Title" xfId="98"/>
    <cellStyle name="Title 2" xfId="99"/>
    <cellStyle name="Total" xfId="100"/>
    <cellStyle name="Total 2" xfId="101"/>
    <cellStyle name="Total_Sheet1" xfId="102"/>
    <cellStyle name="Warning Text" xfId="103"/>
    <cellStyle name="Warning Text 2" xfId="104"/>
    <cellStyle name="เครื่องหมายจุลภาค 2" xfId="105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06"/>
    <cellStyle name="ปกติ 2" xfId="107"/>
    <cellStyle name="ปกติ 2 2" xfId="108"/>
    <cellStyle name="ปกติ 2_บัญชีรายหัว (กกถ.)" xfId="109"/>
    <cellStyle name="ปกติ 3" xfId="110"/>
    <cellStyle name="ปกติ_เงินอุดหนุนทั่วไป เบี้ยยังชีพผู้ป่วยเอดส์ 2555 (ส่ง สน. คท.)" xfId="1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BreakPreview" zoomScaleNormal="100" zoomScaleSheetLayoutView="100" workbookViewId="0">
      <selection activeCell="I20" sqref="I20"/>
    </sheetView>
  </sheetViews>
  <sheetFormatPr defaultRowHeight="23.25" outlineLevelRow="2" x14ac:dyDescent="0.5"/>
  <cols>
    <col min="1" max="1" width="4.140625" style="38" customWidth="1"/>
    <col min="2" max="2" width="13.5703125" style="11" customWidth="1"/>
    <col min="3" max="3" width="21.140625" style="11" customWidth="1"/>
    <col min="4" max="5" width="14.42578125" style="39" customWidth="1"/>
    <col min="6" max="6" width="12.5703125" style="39" customWidth="1"/>
    <col min="7" max="7" width="13.5703125" style="39" customWidth="1"/>
    <col min="8" max="8" width="12.28515625" style="39" customWidth="1"/>
    <col min="9" max="9" width="12.42578125" style="39" customWidth="1"/>
    <col min="10" max="10" width="11.7109375" style="39" customWidth="1"/>
    <col min="11" max="11" width="12.42578125" style="39" customWidth="1"/>
    <col min="12" max="12" width="12.7109375" style="39" customWidth="1"/>
    <col min="13" max="13" width="22.7109375" style="40" customWidth="1"/>
    <col min="14" max="14" width="13.7109375" style="39" customWidth="1"/>
    <col min="15" max="16384" width="9.140625" style="6"/>
  </cols>
  <sheetData>
    <row r="1" spans="1:14" s="1" customFormat="1" ht="21" customHeight="1" x14ac:dyDescent="0.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s="1" customFormat="1" ht="21" customHeight="1" outlineLevel="1" x14ac:dyDescent="0.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s="1" customFormat="1" ht="21" customHeight="1" outlineLevel="1" x14ac:dyDescent="0.5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s="1" customFormat="1" ht="21" customHeight="1" outlineLevel="1" x14ac:dyDescent="0.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s="1" customFormat="1" ht="21.75" customHeight="1" outlineLevel="1" x14ac:dyDescent="0.5">
      <c r="A5" s="64" t="s">
        <v>53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outlineLevel="1" x14ac:dyDescent="0.5">
      <c r="A6" s="2"/>
      <c r="B6" s="3"/>
      <c r="C6" s="3"/>
      <c r="D6" s="65" t="s">
        <v>4</v>
      </c>
      <c r="E6" s="66"/>
      <c r="F6" s="66"/>
      <c r="G6" s="66"/>
      <c r="H6" s="66"/>
      <c r="I6" s="66"/>
      <c r="J6" s="66"/>
      <c r="K6" s="67"/>
      <c r="L6" s="4"/>
      <c r="M6" s="5"/>
      <c r="N6" s="4"/>
    </row>
    <row r="7" spans="1:14" s="11" customFormat="1" ht="158.25" hidden="1" customHeight="1" outlineLevel="2" x14ac:dyDescent="0.5">
      <c r="A7" s="7" t="s">
        <v>5</v>
      </c>
      <c r="B7" s="7" t="s">
        <v>6</v>
      </c>
      <c r="C7" s="7" t="s">
        <v>7</v>
      </c>
      <c r="D7" s="8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  <c r="J7" s="9" t="s">
        <v>14</v>
      </c>
      <c r="K7" s="10" t="s">
        <v>15</v>
      </c>
      <c r="L7" s="8" t="s">
        <v>16</v>
      </c>
      <c r="M7" s="8" t="s">
        <v>17</v>
      </c>
      <c r="N7" s="8" t="s">
        <v>18</v>
      </c>
    </row>
    <row r="8" spans="1:14" ht="24.75" customHeight="1" outlineLevel="1" collapsed="1" x14ac:dyDescent="0.5">
      <c r="A8" s="12"/>
      <c r="B8" s="13"/>
      <c r="C8" s="13"/>
      <c r="D8" s="14" t="s">
        <v>19</v>
      </c>
      <c r="E8" s="14"/>
      <c r="F8" s="14" t="s">
        <v>19</v>
      </c>
      <c r="G8" s="14" t="s">
        <v>19</v>
      </c>
      <c r="H8" s="14" t="s">
        <v>19</v>
      </c>
      <c r="I8" s="14" t="s">
        <v>19</v>
      </c>
      <c r="J8" s="14" t="s">
        <v>19</v>
      </c>
      <c r="K8" s="14" t="s">
        <v>19</v>
      </c>
      <c r="L8" s="14" t="s">
        <v>19</v>
      </c>
      <c r="M8" s="14" t="s">
        <v>19</v>
      </c>
      <c r="N8" s="14" t="s">
        <v>19</v>
      </c>
    </row>
    <row r="9" spans="1:14" s="20" customFormat="1" ht="36.75" hidden="1" customHeight="1" outlineLevel="2" x14ac:dyDescent="0.2">
      <c r="A9" s="15">
        <v>1</v>
      </c>
      <c r="B9" s="16" t="s">
        <v>20</v>
      </c>
      <c r="C9" s="16" t="s">
        <v>21</v>
      </c>
      <c r="D9" s="17">
        <v>4882460</v>
      </c>
      <c r="E9" s="18" t="s">
        <v>22</v>
      </c>
      <c r="F9" s="17">
        <v>118080</v>
      </c>
      <c r="G9" s="17">
        <v>1408000</v>
      </c>
      <c r="H9" s="17">
        <v>36000</v>
      </c>
      <c r="I9" s="17">
        <v>720000</v>
      </c>
      <c r="J9" s="19">
        <v>0</v>
      </c>
      <c r="K9" s="17">
        <v>216000</v>
      </c>
      <c r="L9" s="17">
        <v>1018400</v>
      </c>
      <c r="M9" s="17">
        <v>4000000</v>
      </c>
      <c r="N9" s="17">
        <f>D9+F9+G9+H9+I9+K9+L9+M9</f>
        <v>12398940</v>
      </c>
    </row>
    <row r="10" spans="1:14" s="20" customFormat="1" ht="33.75" hidden="1" customHeight="1" outlineLevel="2" x14ac:dyDescent="0.2">
      <c r="A10" s="21">
        <v>2</v>
      </c>
      <c r="B10" s="22" t="s">
        <v>20</v>
      </c>
      <c r="C10" s="22" t="s">
        <v>23</v>
      </c>
      <c r="D10" s="23">
        <v>2908260</v>
      </c>
      <c r="E10" s="23">
        <v>18900</v>
      </c>
      <c r="F10" s="23">
        <v>236160</v>
      </c>
      <c r="G10" s="23">
        <v>0</v>
      </c>
      <c r="H10" s="23">
        <v>0</v>
      </c>
      <c r="I10" s="23">
        <v>435000</v>
      </c>
      <c r="J10" s="23">
        <v>0</v>
      </c>
      <c r="K10" s="23">
        <v>130500</v>
      </c>
      <c r="L10" s="23">
        <v>220000</v>
      </c>
      <c r="M10" s="24" t="s">
        <v>22</v>
      </c>
      <c r="N10" s="23">
        <f>D10+E10+F10+I10+K10+L10</f>
        <v>3948820</v>
      </c>
    </row>
    <row r="11" spans="1:14" s="20" customFormat="1" ht="33.75" customHeight="1" outlineLevel="1" collapsed="1" x14ac:dyDescent="0.2">
      <c r="A11" s="21"/>
      <c r="B11" s="25" t="s">
        <v>24</v>
      </c>
      <c r="C11" s="22"/>
      <c r="D11" s="23">
        <f t="shared" ref="D11:N11" si="0">SUBTOTAL(9,D9:D10)</f>
        <v>7790720</v>
      </c>
      <c r="E11" s="23">
        <f t="shared" si="0"/>
        <v>18900</v>
      </c>
      <c r="F11" s="23">
        <f t="shared" si="0"/>
        <v>354240</v>
      </c>
      <c r="G11" s="23">
        <f t="shared" si="0"/>
        <v>1408000</v>
      </c>
      <c r="H11" s="23">
        <f t="shared" si="0"/>
        <v>36000</v>
      </c>
      <c r="I11" s="23">
        <f t="shared" si="0"/>
        <v>1155000</v>
      </c>
      <c r="J11" s="23">
        <f t="shared" si="0"/>
        <v>0</v>
      </c>
      <c r="K11" s="23">
        <f t="shared" si="0"/>
        <v>346500</v>
      </c>
      <c r="L11" s="23">
        <f t="shared" si="0"/>
        <v>1238400</v>
      </c>
      <c r="M11" s="24">
        <f t="shared" si="0"/>
        <v>4000000</v>
      </c>
      <c r="N11" s="23">
        <f t="shared" si="0"/>
        <v>16347760</v>
      </c>
    </row>
    <row r="12" spans="1:14" s="20" customFormat="1" ht="46.5" hidden="1" outlineLevel="2" x14ac:dyDescent="0.2">
      <c r="A12" s="21">
        <v>1</v>
      </c>
      <c r="B12" s="22" t="s">
        <v>25</v>
      </c>
      <c r="C12" s="22" t="s">
        <v>26</v>
      </c>
      <c r="D12" s="23">
        <v>668340</v>
      </c>
      <c r="E12" s="24" t="s">
        <v>22</v>
      </c>
      <c r="F12" s="23">
        <v>295200</v>
      </c>
      <c r="G12" s="23">
        <v>0</v>
      </c>
      <c r="H12" s="23">
        <v>0</v>
      </c>
      <c r="I12" s="23">
        <v>105000</v>
      </c>
      <c r="J12" s="23">
        <v>0</v>
      </c>
      <c r="K12" s="23">
        <v>31500</v>
      </c>
      <c r="L12" s="23">
        <v>326000</v>
      </c>
      <c r="M12" s="24" t="s">
        <v>22</v>
      </c>
      <c r="N12" s="23">
        <f>D12+F12+I12+K12+L12</f>
        <v>1426040</v>
      </c>
    </row>
    <row r="13" spans="1:14" s="20" customFormat="1" ht="39.75" hidden="1" customHeight="1" outlineLevel="2" x14ac:dyDescent="0.2">
      <c r="A13" s="21">
        <v>2</v>
      </c>
      <c r="B13" s="22" t="s">
        <v>25</v>
      </c>
      <c r="C13" s="22" t="s">
        <v>27</v>
      </c>
      <c r="D13" s="23">
        <v>2445480</v>
      </c>
      <c r="E13" s="24" t="s">
        <v>22</v>
      </c>
      <c r="F13" s="23">
        <v>590400</v>
      </c>
      <c r="G13" s="23">
        <v>0</v>
      </c>
      <c r="H13" s="23">
        <v>0</v>
      </c>
      <c r="I13" s="23">
        <v>360000</v>
      </c>
      <c r="J13" s="23">
        <v>0</v>
      </c>
      <c r="K13" s="23">
        <v>108000</v>
      </c>
      <c r="L13" s="23">
        <v>82000</v>
      </c>
      <c r="M13" s="24" t="s">
        <v>22</v>
      </c>
      <c r="N13" s="23">
        <f>D13+F13+I13+K13+L13</f>
        <v>3585880</v>
      </c>
    </row>
    <row r="14" spans="1:14" s="20" customFormat="1" ht="47.25" hidden="1" customHeight="1" outlineLevel="2" x14ac:dyDescent="0.2">
      <c r="A14" s="21">
        <v>3</v>
      </c>
      <c r="B14" s="22" t="s">
        <v>25</v>
      </c>
      <c r="C14" s="22" t="s">
        <v>28</v>
      </c>
      <c r="D14" s="23">
        <v>2967930</v>
      </c>
      <c r="E14" s="24" t="s">
        <v>22</v>
      </c>
      <c r="F14" s="23">
        <v>118080</v>
      </c>
      <c r="G14" s="23">
        <v>0</v>
      </c>
      <c r="H14" s="23">
        <v>0</v>
      </c>
      <c r="I14" s="23">
        <v>435000</v>
      </c>
      <c r="J14" s="23">
        <v>0</v>
      </c>
      <c r="K14" s="23">
        <v>130500</v>
      </c>
      <c r="L14" s="23">
        <v>470000</v>
      </c>
      <c r="M14" s="24" t="s">
        <v>22</v>
      </c>
      <c r="N14" s="23">
        <f>D14+F14+I14+K14+L14</f>
        <v>4121510</v>
      </c>
    </row>
    <row r="15" spans="1:14" s="20" customFormat="1" ht="33" customHeight="1" outlineLevel="1" collapsed="1" x14ac:dyDescent="0.2">
      <c r="A15" s="21"/>
      <c r="B15" s="25" t="s">
        <v>29</v>
      </c>
      <c r="C15" s="22"/>
      <c r="D15" s="23">
        <f t="shared" ref="D15:N15" si="1">SUBTOTAL(9,D12:D14)</f>
        <v>6081750</v>
      </c>
      <c r="E15" s="24">
        <f t="shared" si="1"/>
        <v>0</v>
      </c>
      <c r="F15" s="23">
        <f t="shared" si="1"/>
        <v>1003680</v>
      </c>
      <c r="G15" s="23">
        <f t="shared" si="1"/>
        <v>0</v>
      </c>
      <c r="H15" s="23">
        <f t="shared" si="1"/>
        <v>0</v>
      </c>
      <c r="I15" s="23">
        <f t="shared" si="1"/>
        <v>900000</v>
      </c>
      <c r="J15" s="23">
        <f t="shared" si="1"/>
        <v>0</v>
      </c>
      <c r="K15" s="23">
        <f t="shared" si="1"/>
        <v>270000</v>
      </c>
      <c r="L15" s="23">
        <f t="shared" si="1"/>
        <v>878000</v>
      </c>
      <c r="M15" s="23">
        <f t="shared" si="1"/>
        <v>0</v>
      </c>
      <c r="N15" s="23">
        <f t="shared" si="1"/>
        <v>9133430</v>
      </c>
    </row>
    <row r="16" spans="1:14" s="20" customFormat="1" hidden="1" outlineLevel="2" x14ac:dyDescent="0.2">
      <c r="A16" s="21">
        <v>1</v>
      </c>
      <c r="B16" s="22" t="s">
        <v>30</v>
      </c>
      <c r="C16" s="22" t="s">
        <v>31</v>
      </c>
      <c r="D16" s="23">
        <v>4317900</v>
      </c>
      <c r="E16" s="24" t="s">
        <v>22</v>
      </c>
      <c r="F16" s="23"/>
      <c r="G16" s="23">
        <v>2112000</v>
      </c>
      <c r="H16" s="23">
        <v>60000</v>
      </c>
      <c r="I16" s="23">
        <v>645000</v>
      </c>
      <c r="J16" s="23">
        <v>0</v>
      </c>
      <c r="K16" s="23">
        <v>193500</v>
      </c>
      <c r="L16" s="23">
        <v>2430000</v>
      </c>
      <c r="M16" s="24" t="s">
        <v>22</v>
      </c>
      <c r="N16" s="23">
        <f>D16+G16+H16+I16+K16+L16</f>
        <v>9758400</v>
      </c>
    </row>
    <row r="17" spans="1:14" s="20" customFormat="1" ht="46.5" hidden="1" outlineLevel="2" x14ac:dyDescent="0.2">
      <c r="A17" s="21">
        <v>2</v>
      </c>
      <c r="B17" s="22" t="s">
        <v>30</v>
      </c>
      <c r="C17" s="22" t="s">
        <v>32</v>
      </c>
      <c r="D17" s="23">
        <v>2857800</v>
      </c>
      <c r="E17" s="24" t="s">
        <v>22</v>
      </c>
      <c r="F17" s="23">
        <v>177120</v>
      </c>
      <c r="G17" s="23">
        <v>0</v>
      </c>
      <c r="H17" s="23">
        <v>0</v>
      </c>
      <c r="I17" s="23">
        <v>540000</v>
      </c>
      <c r="J17" s="23">
        <v>0</v>
      </c>
      <c r="K17" s="23">
        <v>162000</v>
      </c>
      <c r="L17" s="23">
        <v>912000</v>
      </c>
      <c r="M17" s="24" t="s">
        <v>22</v>
      </c>
      <c r="N17" s="23">
        <f>D17+F17+I17+K17+L17</f>
        <v>4648920</v>
      </c>
    </row>
    <row r="18" spans="1:14" s="31" customFormat="1" outlineLevel="1" collapsed="1" x14ac:dyDescent="0.2">
      <c r="A18" s="26"/>
      <c r="B18" s="27" t="s">
        <v>33</v>
      </c>
      <c r="C18" s="28"/>
      <c r="D18" s="29">
        <f t="shared" ref="D18:N18" si="2">SUBTOTAL(9,D16:D17)</f>
        <v>7175700</v>
      </c>
      <c r="E18" s="30">
        <f t="shared" si="2"/>
        <v>0</v>
      </c>
      <c r="F18" s="29">
        <f t="shared" si="2"/>
        <v>177120</v>
      </c>
      <c r="G18" s="29">
        <f t="shared" si="2"/>
        <v>2112000</v>
      </c>
      <c r="H18" s="29">
        <f t="shared" si="2"/>
        <v>60000</v>
      </c>
      <c r="I18" s="29">
        <f t="shared" si="2"/>
        <v>1185000</v>
      </c>
      <c r="J18" s="29">
        <f t="shared" si="2"/>
        <v>0</v>
      </c>
      <c r="K18" s="29">
        <f t="shared" si="2"/>
        <v>355500</v>
      </c>
      <c r="L18" s="29">
        <f t="shared" si="2"/>
        <v>3342000</v>
      </c>
      <c r="M18" s="30">
        <f t="shared" si="2"/>
        <v>0</v>
      </c>
      <c r="N18" s="29">
        <f t="shared" si="2"/>
        <v>14407320</v>
      </c>
    </row>
    <row r="19" spans="1:14" s="20" customFormat="1" hidden="1" outlineLevel="2" x14ac:dyDescent="0.2">
      <c r="A19" s="21">
        <v>1</v>
      </c>
      <c r="B19" s="22" t="s">
        <v>34</v>
      </c>
      <c r="C19" s="22" t="s">
        <v>35</v>
      </c>
      <c r="D19" s="23">
        <v>2118360</v>
      </c>
      <c r="E19" s="24" t="s">
        <v>22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94500</v>
      </c>
      <c r="L19" s="23">
        <v>0</v>
      </c>
      <c r="M19" s="24" t="s">
        <v>22</v>
      </c>
      <c r="N19" s="23">
        <f>D19+K19</f>
        <v>2212860</v>
      </c>
    </row>
    <row r="20" spans="1:14" s="20" customFormat="1" outlineLevel="1" collapsed="1" x14ac:dyDescent="0.2">
      <c r="A20" s="21"/>
      <c r="B20" s="25" t="s">
        <v>36</v>
      </c>
      <c r="C20" s="22"/>
      <c r="D20" s="23">
        <f t="shared" ref="D20:N20" si="3">SUBTOTAL(9,D19:D19)</f>
        <v>2118360</v>
      </c>
      <c r="E20" s="24">
        <f t="shared" si="3"/>
        <v>0</v>
      </c>
      <c r="F20" s="23">
        <f t="shared" si="3"/>
        <v>0</v>
      </c>
      <c r="G20" s="23">
        <f t="shared" si="3"/>
        <v>0</v>
      </c>
      <c r="H20" s="23">
        <f t="shared" si="3"/>
        <v>0</v>
      </c>
      <c r="I20" s="23">
        <f t="shared" si="3"/>
        <v>0</v>
      </c>
      <c r="J20" s="23">
        <f t="shared" si="3"/>
        <v>0</v>
      </c>
      <c r="K20" s="23">
        <f t="shared" si="3"/>
        <v>94500</v>
      </c>
      <c r="L20" s="23">
        <f t="shared" si="3"/>
        <v>0</v>
      </c>
      <c r="M20" s="24">
        <f t="shared" si="3"/>
        <v>0</v>
      </c>
      <c r="N20" s="23">
        <f t="shared" si="3"/>
        <v>2212860</v>
      </c>
    </row>
    <row r="21" spans="1:14" s="20" customFormat="1" hidden="1" outlineLevel="2" x14ac:dyDescent="0.2">
      <c r="A21" s="21">
        <v>1</v>
      </c>
      <c r="B21" s="22" t="s">
        <v>37</v>
      </c>
      <c r="C21" s="22" t="s">
        <v>38</v>
      </c>
      <c r="D21" s="23">
        <v>2934540</v>
      </c>
      <c r="E21" s="24" t="s">
        <v>22</v>
      </c>
      <c r="F21" s="23">
        <v>0</v>
      </c>
      <c r="G21" s="24" t="s">
        <v>22</v>
      </c>
      <c r="H21" s="24" t="s">
        <v>22</v>
      </c>
      <c r="I21" s="24">
        <v>0</v>
      </c>
      <c r="J21" s="32">
        <v>0</v>
      </c>
      <c r="K21" s="23">
        <v>130500</v>
      </c>
      <c r="L21" s="24" t="s">
        <v>22</v>
      </c>
      <c r="M21" s="24" t="s">
        <v>22</v>
      </c>
      <c r="N21" s="23">
        <f>D21+K21</f>
        <v>3065040</v>
      </c>
    </row>
    <row r="22" spans="1:14" s="20" customFormat="1" hidden="1" outlineLevel="2" x14ac:dyDescent="0.2">
      <c r="A22" s="21">
        <v>2</v>
      </c>
      <c r="B22" s="22" t="s">
        <v>37</v>
      </c>
      <c r="C22" s="22" t="s">
        <v>39</v>
      </c>
      <c r="D22" s="23">
        <v>1822680</v>
      </c>
      <c r="E22" s="24" t="s">
        <v>22</v>
      </c>
      <c r="F22" s="23">
        <v>354240</v>
      </c>
      <c r="G22" s="23">
        <v>0</v>
      </c>
      <c r="H22" s="23">
        <v>0</v>
      </c>
      <c r="I22" s="23">
        <v>0</v>
      </c>
      <c r="J22" s="23">
        <v>114000</v>
      </c>
      <c r="K22" s="23">
        <v>85500</v>
      </c>
      <c r="L22" s="24">
        <v>0</v>
      </c>
      <c r="M22" s="24" t="s">
        <v>22</v>
      </c>
      <c r="N22" s="23">
        <f>D22+F22+J22+K22</f>
        <v>2376420</v>
      </c>
    </row>
    <row r="23" spans="1:14" s="20" customFormat="1" hidden="1" outlineLevel="2" x14ac:dyDescent="0.2">
      <c r="A23" s="21">
        <v>3</v>
      </c>
      <c r="B23" s="22" t="s">
        <v>37</v>
      </c>
      <c r="C23" s="22" t="s">
        <v>40</v>
      </c>
      <c r="D23" s="23">
        <v>96900</v>
      </c>
      <c r="E23" s="24" t="s">
        <v>22</v>
      </c>
      <c r="F23" s="23">
        <f>-G23</f>
        <v>0</v>
      </c>
      <c r="G23" s="23">
        <v>0</v>
      </c>
      <c r="H23" s="23">
        <v>0</v>
      </c>
      <c r="I23" s="23">
        <v>0</v>
      </c>
      <c r="J23" s="23">
        <v>0</v>
      </c>
      <c r="K23" s="23">
        <v>4500</v>
      </c>
      <c r="L23" s="24">
        <v>0</v>
      </c>
      <c r="M23" s="24" t="s">
        <v>22</v>
      </c>
      <c r="N23" s="23">
        <f>D23+K23</f>
        <v>101400</v>
      </c>
    </row>
    <row r="24" spans="1:14" hidden="1" outlineLevel="2" x14ac:dyDescent="0.5">
      <c r="A24" s="21">
        <v>4</v>
      </c>
      <c r="B24" s="22" t="s">
        <v>37</v>
      </c>
      <c r="C24" s="22" t="s">
        <v>41</v>
      </c>
      <c r="D24" s="24" t="s">
        <v>22</v>
      </c>
      <c r="E24" s="24" t="s">
        <v>22</v>
      </c>
      <c r="F24" s="23">
        <v>118080</v>
      </c>
      <c r="G24" s="23">
        <v>0</v>
      </c>
      <c r="H24" s="23">
        <v>0</v>
      </c>
      <c r="I24" s="23">
        <v>0</v>
      </c>
      <c r="J24" s="23">
        <v>0</v>
      </c>
      <c r="K24" s="23"/>
      <c r="L24" s="24">
        <v>0</v>
      </c>
      <c r="M24" s="24" t="s">
        <v>22</v>
      </c>
      <c r="N24" s="23">
        <f>F24</f>
        <v>118080</v>
      </c>
    </row>
    <row r="25" spans="1:14" outlineLevel="1" collapsed="1" x14ac:dyDescent="0.5">
      <c r="A25" s="21"/>
      <c r="B25" s="27" t="s">
        <v>42</v>
      </c>
      <c r="C25" s="22"/>
      <c r="D25" s="24">
        <f t="shared" ref="D25:N25" si="4">SUBTOTAL(9,D21:D24)</f>
        <v>4854120</v>
      </c>
      <c r="E25" s="24">
        <f t="shared" si="4"/>
        <v>0</v>
      </c>
      <c r="F25" s="23">
        <f t="shared" si="4"/>
        <v>472320</v>
      </c>
      <c r="G25" s="23">
        <f t="shared" si="4"/>
        <v>0</v>
      </c>
      <c r="H25" s="23">
        <f t="shared" si="4"/>
        <v>0</v>
      </c>
      <c r="I25" s="23">
        <f t="shared" si="4"/>
        <v>0</v>
      </c>
      <c r="J25" s="23">
        <f t="shared" si="4"/>
        <v>114000</v>
      </c>
      <c r="K25" s="23">
        <f t="shared" si="4"/>
        <v>220500</v>
      </c>
      <c r="L25" s="24">
        <f t="shared" si="4"/>
        <v>0</v>
      </c>
      <c r="M25" s="24">
        <f t="shared" si="4"/>
        <v>0</v>
      </c>
      <c r="N25" s="23">
        <f t="shared" si="4"/>
        <v>5660940</v>
      </c>
    </row>
    <row r="26" spans="1:14" x14ac:dyDescent="0.5">
      <c r="A26" s="33"/>
      <c r="B26" s="34"/>
      <c r="C26" s="35"/>
      <c r="D26" s="36"/>
      <c r="E26" s="36"/>
      <c r="F26" s="37"/>
      <c r="G26" s="37"/>
      <c r="H26" s="37"/>
      <c r="I26" s="37"/>
      <c r="J26" s="37"/>
      <c r="K26" s="37"/>
      <c r="L26" s="36"/>
      <c r="M26" s="36"/>
      <c r="N26" s="37"/>
    </row>
  </sheetData>
  <mergeCells count="6">
    <mergeCell ref="D6:K6"/>
    <mergeCell ref="A1:N1"/>
    <mergeCell ref="A2:N2"/>
    <mergeCell ref="A3:N3"/>
    <mergeCell ref="A4:N4"/>
    <mergeCell ref="A5:N5"/>
  </mergeCells>
  <pageMargins left="0.17" right="0.23622047244094491" top="0.6692913385826772" bottom="0.74803149606299213" header="0.31496062992125984" footer="0.31496062992125984"/>
  <pageSetup paperSize="9" scale="75" orientation="landscape" r:id="rId1"/>
  <headerFooter alignWithMargins="0"/>
  <rowBreaks count="5" manualBreakCount="5">
    <brk id="11" max="13" man="1"/>
    <brk id="15" max="13" man="1"/>
    <brk id="18" max="13" man="1"/>
    <brk id="20" max="13" man="1"/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4" workbookViewId="0">
      <selection activeCell="A5" sqref="A5:E5"/>
    </sheetView>
  </sheetViews>
  <sheetFormatPr defaultRowHeight="12.75" x14ac:dyDescent="0.2"/>
  <cols>
    <col min="2" max="2" width="16.5703125" customWidth="1"/>
    <col min="3" max="3" width="21.140625" customWidth="1"/>
    <col min="4" max="4" width="22.7109375" customWidth="1"/>
    <col min="5" max="5" width="26.28515625" customWidth="1"/>
  </cols>
  <sheetData>
    <row r="1" spans="1:17" ht="21" x14ac:dyDescent="0.2">
      <c r="A1" s="62" t="s">
        <v>0</v>
      </c>
      <c r="B1" s="62"/>
      <c r="C1" s="62"/>
      <c r="D1" s="62"/>
      <c r="E1" s="62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21" x14ac:dyDescent="0.2">
      <c r="A2" s="63" t="s">
        <v>1</v>
      </c>
      <c r="B2" s="63"/>
      <c r="C2" s="63"/>
      <c r="D2" s="63"/>
      <c r="E2" s="63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21" x14ac:dyDescent="0.2">
      <c r="A3" s="63" t="s">
        <v>43</v>
      </c>
      <c r="B3" s="63"/>
      <c r="C3" s="63"/>
      <c r="D3" s="63"/>
      <c r="E3" s="63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ht="21" x14ac:dyDescent="0.2">
      <c r="A4" s="63" t="s">
        <v>3</v>
      </c>
      <c r="B4" s="63"/>
      <c r="C4" s="63"/>
      <c r="D4" s="63"/>
      <c r="E4" s="63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21" x14ac:dyDescent="0.2">
      <c r="A5" s="64" t="s">
        <v>44</v>
      </c>
      <c r="B5" s="64"/>
      <c r="C5" s="64"/>
      <c r="D5" s="64"/>
      <c r="E5" s="64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ht="21" x14ac:dyDescent="0.35">
      <c r="A6" s="44" t="s">
        <v>45</v>
      </c>
      <c r="B6" s="45" t="s">
        <v>6</v>
      </c>
      <c r="C6" s="46" t="s">
        <v>46</v>
      </c>
      <c r="D6" s="47" t="s">
        <v>47</v>
      </c>
      <c r="E6" s="47" t="s">
        <v>48</v>
      </c>
    </row>
    <row r="7" spans="1:17" ht="21" x14ac:dyDescent="0.2">
      <c r="A7" s="48">
        <v>1</v>
      </c>
      <c r="B7" s="49" t="s">
        <v>20</v>
      </c>
      <c r="C7" s="50">
        <v>16347760</v>
      </c>
      <c r="D7" s="51">
        <v>443</v>
      </c>
      <c r="E7" s="51">
        <v>12766</v>
      </c>
    </row>
    <row r="8" spans="1:17" ht="21" x14ac:dyDescent="0.2">
      <c r="A8" s="48">
        <v>2</v>
      </c>
      <c r="B8" s="49" t="s">
        <v>25</v>
      </c>
      <c r="C8" s="52">
        <v>9133430</v>
      </c>
      <c r="D8" s="53">
        <v>444</v>
      </c>
      <c r="E8" s="53">
        <v>12767</v>
      </c>
    </row>
    <row r="9" spans="1:17" ht="21" x14ac:dyDescent="0.2">
      <c r="A9" s="48">
        <v>3</v>
      </c>
      <c r="B9" s="49" t="s">
        <v>49</v>
      </c>
      <c r="C9" s="52">
        <v>14407320</v>
      </c>
      <c r="D9" s="53">
        <v>445</v>
      </c>
      <c r="E9" s="53">
        <v>12768</v>
      </c>
    </row>
    <row r="10" spans="1:17" ht="21" x14ac:dyDescent="0.2">
      <c r="A10" s="48">
        <v>4</v>
      </c>
      <c r="B10" s="49" t="s">
        <v>50</v>
      </c>
      <c r="C10" s="52">
        <v>2212860</v>
      </c>
      <c r="D10" s="53">
        <v>446</v>
      </c>
      <c r="E10" s="53">
        <v>12769</v>
      </c>
    </row>
    <row r="11" spans="1:17" ht="21" x14ac:dyDescent="0.2">
      <c r="A11" s="54">
        <v>5</v>
      </c>
      <c r="B11" s="55" t="s">
        <v>51</v>
      </c>
      <c r="C11" s="56">
        <v>5660940</v>
      </c>
      <c r="D11" s="57">
        <v>447</v>
      </c>
      <c r="E11" s="57">
        <v>12770</v>
      </c>
    </row>
    <row r="12" spans="1:17" ht="21" x14ac:dyDescent="0.25">
      <c r="A12" s="58"/>
      <c r="B12" s="59" t="s">
        <v>52</v>
      </c>
      <c r="C12" s="60">
        <f>SUM(C7:C11)</f>
        <v>47762310</v>
      </c>
      <c r="D12" s="61"/>
      <c r="E12" s="61"/>
    </row>
  </sheetData>
  <mergeCells count="5">
    <mergeCell ref="A1:E1"/>
    <mergeCell ref="A2:E2"/>
    <mergeCell ref="A3:E3"/>
    <mergeCell ref="A4:E4"/>
    <mergeCell ref="A5:E5"/>
  </mergeCells>
  <pageMargins left="0.39" right="0.1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 </vt:lpstr>
      <vt:lpstr>สรุปข้อมูล</vt:lpstr>
      <vt:lpstr>'จัดสรร '!Print_Area</vt:lpstr>
      <vt:lpstr>'จัดสรร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2016-01-11T11:39:11Z</dcterms:created>
  <dcterms:modified xsi:type="dcterms:W3CDTF">2016-01-12T02:19:08Z</dcterms:modified>
</cp:coreProperties>
</file>