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35" activeTab="0"/>
  </bookViews>
  <sheets>
    <sheet name="แจ้ง สำนัก-กอง" sheetId="1" r:id="rId1"/>
  </sheets>
  <definedNames>
    <definedName name="_xlnm.Print_Titles" localSheetId="0">'แจ้ง สำนัก-กอง'!$3:$3</definedName>
  </definedNames>
  <calcPr fullCalcOnLoad="1"/>
</workbook>
</file>

<file path=xl/sharedStrings.xml><?xml version="1.0" encoding="utf-8"?>
<sst xmlns="http://schemas.openxmlformats.org/spreadsheetml/2006/main" count="1327" uniqueCount="467">
  <si>
    <t>รหัสงบประมาณและรหัสกิจกรรมในระบบ GFMIS ประจำปีงบประมาณ พ.ศ. 2557</t>
  </si>
  <si>
    <t>รหัสงบประมาณ</t>
  </si>
  <si>
    <t>รหัสกิจกรรมหลัก</t>
  </si>
  <si>
    <t>ชื่อกิจกรรมหลัก</t>
  </si>
  <si>
    <t>แผนงาน/ผลผลิต/โครงการ/งบรายจ่าย</t>
  </si>
  <si>
    <t>งบประมาณ</t>
  </si>
  <si>
    <t>รวมทั้งสิ้น</t>
  </si>
  <si>
    <t>บาท</t>
  </si>
  <si>
    <t>แผนงาน : ดูแลผู้สูงอายุ เด็ก สตรี คนพิการ และผู้ด้อยโอกาส</t>
  </si>
  <si>
    <t>TOTAL_ITEM_2</t>
  </si>
  <si>
    <t>NOT ADD CURRENT BUDGET FY</t>
  </si>
  <si>
    <t>รายละเอียดงบประมาณจำแนกตามงบรายจ่าย</t>
  </si>
  <si>
    <t>1500836713</t>
  </si>
  <si>
    <t>โครงการ : โครงการสร้างหลักประกันด้านรายได้แก่ผู้สูงอายุ</t>
  </si>
  <si>
    <t>1. งบเงินอุดหนุน</t>
  </si>
  <si>
    <t>1.1 เงินอุดหนุนเฉพาะกิจ</t>
  </si>
  <si>
    <t>1500836713600001</t>
  </si>
  <si>
    <t>15008xxxxI2043</t>
  </si>
  <si>
    <t>การจ่ายเบี้ยยังชีพแก่ผู้สูงอายุ</t>
  </si>
  <si>
    <t>1) ค่าใช้จ่ายสำหรับสนับสนุนการสงเคราะห์เบี้ยยังชีพผู้สูงอายุ</t>
  </si>
  <si>
    <t>TOTAL_OBJC_5</t>
  </si>
  <si>
    <t>1500836735</t>
  </si>
  <si>
    <t>โครงการ : โครงการสนับสนุนการเสริมสร้างสวัสดิการทางสังคมให้แก่ผู้พิการหรือทุพพลภาพ</t>
  </si>
  <si>
    <t>1500836735600001</t>
  </si>
  <si>
    <t>15008xxxxI2044</t>
  </si>
  <si>
    <t>การจ่ายเบี้ยยังชีพความพิการ</t>
  </si>
  <si>
    <t>1) ค่าใช้จ่ายสำหรับสนับสนุนการสงเคราะห์เบี้ยยังชีพความพิการ</t>
  </si>
  <si>
    <t>แผนงาน : แก้ไขปัญหาและพัฒนาจังหวัดชายแดนภาคใต้</t>
  </si>
  <si>
    <t>1500885739</t>
  </si>
  <si>
    <t>โครงการ : โครงการส่งเสริมสนับสนุนการแก้ไขปัญหาและพัฒนาจังหวัดชายแดนภาคใต้</t>
  </si>
  <si>
    <t>TOTAL_SUB_SIDY</t>
  </si>
  <si>
    <t>TOTAL_MASTER</t>
  </si>
  <si>
    <t>1500885739600001</t>
  </si>
  <si>
    <t>15008xxxxI2057</t>
  </si>
  <si>
    <t>การแก้ไขปัญหาและพัฒนาจังหวัดชายแดนภาคใต้</t>
  </si>
  <si>
    <t>1)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</si>
  <si>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1500885739600002</t>
  </si>
  <si>
    <t>2) เงินอุดหนุนสำหรับสนับสนุนการจัดการศึกษาของ อปท. ในพื้นที่จังหวัดชายแดนภาคใต้</t>
  </si>
  <si>
    <t>แผนงาน : ขยายโอกาสและพัฒนาคุณภาพการศึกษา</t>
  </si>
  <si>
    <t>1500804737</t>
  </si>
  <si>
    <t>โครงการ : โครงการจัดการเรียนการสอนโดยใช้คอมพิวเตอร์พกพา</t>
  </si>
  <si>
    <t>1500804737600001</t>
  </si>
  <si>
    <t>15008xxxxI2039</t>
  </si>
  <si>
    <t>การจัดการเรียนการสอนโดยใช้คอมพิวเตอร์แบบพกพา</t>
  </si>
  <si>
    <t>1) ค่าใช้จ่ายในการจัดการเรียนการสอนโดยใช้คอมพิวเตอร์พกพา (แท็บเล็ต)</t>
  </si>
  <si>
    <t>1500804737600002</t>
  </si>
  <si>
    <t>1.1) เครื่องคอมพิวเตอร์พกพา (แท็บเล็ต) สำหรับนักเรียนชั้นประถมศึกษาปีที่ 1 54,590 เครื่อง</t>
  </si>
  <si>
    <t>1500804737600003</t>
  </si>
  <si>
    <t>1.2) เครื่องคอมพิวเตอร์พกพา (แท็บเล็ต) สำหรับนักเรียนชั้นมัธยมศึกษาปีที่ 1 61,800 เครื่อง</t>
  </si>
  <si>
    <t>1500804737600004</t>
  </si>
  <si>
    <t>1.3) เครื่องคอมพิวเตอร์พกพา (แท็บเล็ต) สำหรับครูผู้สอนชั้นประถมศึกษาปีที่ 1 4,220 เครื่อง</t>
  </si>
  <si>
    <t>1500804737600005</t>
  </si>
  <si>
    <t>1.4) เครื่องคอมพิวเตอร์พกพา (แท็บเล็ต) สำหรับครูผู้สอนชั้นมัธยมศึกษาปีที่ 1 2,495 เครื่อง</t>
  </si>
  <si>
    <t>1500804737600006</t>
  </si>
  <si>
    <t>1.5) โทรทัศน์สี แบบ LCD ขนาดจอภาพไม่ต่ำกว่า 46 นิ้ว 3,439 เครื่อง</t>
  </si>
  <si>
    <t>1500804737600007</t>
  </si>
  <si>
    <t>1.6) อุปกรณ์ควบคุมและบริหารจัดการเครื่องคอมพิวเตอร์แบบพกพา (แท็บเล็ต) พร้อมระบบ 3,439 ชุด</t>
  </si>
  <si>
    <t>แผนงาน : สนับสนุนการจัดการศึกษาขั้นพื้นฐาน</t>
  </si>
  <si>
    <t>TOTAL_OBJC_7</t>
  </si>
  <si>
    <t>1500889714</t>
  </si>
  <si>
    <t>โครงการ : โครงการสนับสนุนค่าใช้จ่ายในการจัดการศึกษาตั้งแต่ระดับอนุบาลจนจบการศึกษาขั้นพื้นฐาน</t>
  </si>
  <si>
    <t>TOTAL_OBJC_12</t>
  </si>
  <si>
    <t>TOTAL_ITEM_1</t>
  </si>
  <si>
    <t>อัตรา</t>
  </si>
  <si>
    <t>1500889714600001</t>
  </si>
  <si>
    <t>15008xxxxI2058</t>
  </si>
  <si>
    <t>การจัดการศึกษา</t>
  </si>
  <si>
    <t>1) ค่าใช้จ่ายในการจัดการศึกษาขั้นพื้นฐาน</t>
  </si>
  <si>
    <t>1500889714600002</t>
  </si>
  <si>
    <t>1.1) ค่าจัดการเรียนการสอน</t>
  </si>
  <si>
    <t>1500889714600003</t>
  </si>
  <si>
    <t>1.2) ค่าเครื่องแบบนักเรียน</t>
  </si>
  <si>
    <t>1500889714600004</t>
  </si>
  <si>
    <t>1.3) ค่าหนังสือเรียน</t>
  </si>
  <si>
    <t>1500889714600005</t>
  </si>
  <si>
    <t>1.4) ค่าอุปกรณ์การเรียน</t>
  </si>
  <si>
    <t>1500889714600006</t>
  </si>
  <si>
    <t>1.5) ค่ากิจกรรมพัฒนาคุณภาพผู้เรียน</t>
  </si>
  <si>
    <t>แผนงาน : พัฒนาด้านสาธารณสุข</t>
  </si>
  <si>
    <t>1500806715</t>
  </si>
  <si>
    <t>โครงการ : โครงการส่งเสริมอาสาสมัครสาธารณสุขประจำหมู่บ้าน (อสม.) เชิงรุก</t>
  </si>
  <si>
    <t>1500806715600001</t>
  </si>
  <si>
    <t>15008xxxxI2040</t>
  </si>
  <si>
    <t>ส่งเสริมอาสาสมัครสาธารณสุขประจำหมู่บ้าน (อสม.) เชิงรุก</t>
  </si>
  <si>
    <t>1) ค่าใช้จ่ายสนับสนุนการดำเนินงานของอาสาสมัครสาธารณสุขประจำหมู่บ้าน (อสม.)</t>
  </si>
  <si>
    <t>แผนงาน : ป้องกัน ปราบปราม และบำบัดรักษาผู้ติดยาเสพติด</t>
  </si>
  <si>
    <t>1500817736</t>
  </si>
  <si>
    <t>โครงการ : โครงการป้องกันและแก้ไขปัญหายาเสพติด</t>
  </si>
  <si>
    <t>1) ค่าครุภัณฑ์</t>
  </si>
  <si>
    <t>(1) อุดหนุนเป็นค่าครุภัณฑ์ที่มีราคาต่อหน่วยต่ำกว่า 1 ล้านบาท รวม 1 รายการ (รวม 1,212 หน่วย)</t>
  </si>
  <si>
    <t>1500817736600001</t>
  </si>
  <si>
    <t>15008xxxxI2041</t>
  </si>
  <si>
    <t>การป้องกันและแก้ไขปัญหายาเสพติด</t>
  </si>
  <si>
    <t>(1.1) ติดตั้งกล้องวงจรปิด (CCTV) 1,212 แห่ง</t>
  </si>
  <si>
    <t>2) ค่าที่ดิน/สิ่งก่อสร้าง</t>
  </si>
  <si>
    <t>(1) อุดหนุนเป็นค่าที่ดินสิ่งก่อสร้างที่มีราคาต่อหน่วยต่ำกว่า 10 ล้านบาท รวม 1 รายการ (รวม 100 หน่วย)</t>
  </si>
  <si>
    <t>1500817736600003</t>
  </si>
  <si>
    <t>(1.1) ก่อสร้างลานกีฬา 100 แห่ง</t>
  </si>
  <si>
    <t>1500817736600002</t>
  </si>
  <si>
    <t>3) ค่าใช้จ่ายสำหรับส่งเสริมการบำบัด ฟื้นฟูผู้ติดยาเสพติด</t>
  </si>
  <si>
    <t>แผนงาน : ส่งเสริมการบริหารจัดการน้ำอย่างบูรณาการ</t>
  </si>
  <si>
    <t>1500822740</t>
  </si>
  <si>
    <t>โครงการ : โครงการส่งเสริมสนับสนุนการบริหารจัดการน้ำอย่างบูรณาการ</t>
  </si>
  <si>
    <t>1) ค่าที่ดิน/สิ่งก่อสร้าง</t>
  </si>
  <si>
    <t>(1) อุดหนุนเป็นค่าที่ดินสิ่งก่อสร้างที่มีราคาต่อหน่วยต่ำกว่า 10 ล้านบาท รวม 2 รายการ</t>
  </si>
  <si>
    <t>1500822740600005</t>
  </si>
  <si>
    <t>15008xxxxI2042</t>
  </si>
  <si>
    <t>บริหารจัดการน้ำ</t>
  </si>
  <si>
    <t>(1.1) เงินอุดหนุนสำหรับการบริหารจัดการน้ำเพื่อสนับสนุนงานฎีกา</t>
  </si>
  <si>
    <t>1500822740600006</t>
  </si>
  <si>
    <t>(1.2) เงินอุดหนุนสำหรับการแก้ไขปัญหาการขาดแคลนน้ำอุปโภค บริโภคแก่ประชาชน(ก่อสร้างประปาหมู่บ้าน)</t>
  </si>
  <si>
    <t>1500822740600001</t>
  </si>
  <si>
    <t>2) เงินอุดหนุนสำหรับงานสูบน้ำด้วยไฟฟ้าของสถานีสูบน้ำ</t>
  </si>
  <si>
    <t>1500822740600002</t>
  </si>
  <si>
    <t>2.1) เงินอุดหนุนเป็นงบดำเนินงานของสถานีสูบน้ำด้วยไฟฟ้า</t>
  </si>
  <si>
    <t>1500822740600003</t>
  </si>
  <si>
    <t>2.2) เงินอุดหนุนเป็นค่าจ้างลูกจ้างชั่วคราวถ่ายโอนงานสถานีสูบน้ำด้วยไฟฟ้า</t>
  </si>
  <si>
    <t>1500822740600004</t>
  </si>
  <si>
    <t>2.3) เงินอุดหนุนเป็นค่าปรับปรุงซ่อมแซมสถานีสูบน้ำด้วยไฟฟ้า</t>
  </si>
  <si>
    <t>แผนงาน : พัฒนาประสิทธิภาพการบริหารราชการแผ่นดิน</t>
  </si>
  <si>
    <t>1500882705</t>
  </si>
  <si>
    <t>ผลผลิต : ส่งเสริมและสนับสนุนองค์กรปกครองส่วนท้องถิ่น</t>
  </si>
  <si>
    <t>1. งบบุคลากร</t>
  </si>
  <si>
    <t>1500882705000000</t>
  </si>
  <si>
    <t>15008xxxxI2047</t>
  </si>
  <si>
    <t>พัฒนาและเพิ่มศักยภาพการบริหารหน่วยงาน</t>
  </si>
  <si>
    <t>1.1 เงินเดือนและค่าจ้างประจำ</t>
  </si>
  <si>
    <t>TOTAL_NON_BUDGET</t>
  </si>
  <si>
    <t>1.1.1 เงินเดือน</t>
  </si>
  <si>
    <t>(1) อัตราเดิม 3,428 อัตรา</t>
  </si>
  <si>
    <t>(2) เงินประจำตำแหน่ง 103 อัตรา</t>
  </si>
  <si>
    <t>(3) เงินช่วยเหลือการครองชีพพิเศษ 160 อัตรา</t>
  </si>
  <si>
    <t>(4) เงินค่าตอบแทนรายเดือนข้าราชการระดับ 8-8ว 211 อัตรา</t>
  </si>
  <si>
    <t>(5) เงินค่าตอบแทนข้าราชการที่ได้รับเงินประจำตำแหน่ง 103 อัตรา</t>
  </si>
  <si>
    <t>(6) เงินค่าตอบแทนพิเศษรายเดือนผู้ปฏิบัติงานในพื้นที่จังหวัดชายแดนภาคใต้ 114 อัตรา</t>
  </si>
  <si>
    <t>(7) เงินค่าตอบแทนพิเศษประจำตำแหน่งนิติกร 198 อัตรา</t>
  </si>
  <si>
    <t>(8) เงินเพิ่มสำหรับปราบปรามผู้กระทำความผิด (พ.ป.ผ.) 1 อัตรา</t>
  </si>
  <si>
    <t>(9) เงินเพิ่มพิเศษสำหรับการสู้รบ (พ.ส.ร.) 114 อัตรา</t>
  </si>
  <si>
    <t>(10) เงินเพิ่มพิเศษ ส.ป.พ. 115 อัตรา</t>
  </si>
  <si>
    <t>1.1.2 ค่าจ้างประจำ</t>
  </si>
  <si>
    <t>(1) อัตราเดิม 5 อัตรา</t>
  </si>
  <si>
    <t>1.2 ค่าตอบแทนพนักงานราชการ</t>
  </si>
  <si>
    <t>1.2.1 ค่าตอบแทนพนักงานราชการ</t>
  </si>
  <si>
    <t>(1) ค่าตอบแทนพนักงานราชการ</t>
  </si>
  <si>
    <t xml:space="preserve">    (1.1) อัตราเดิม 20 อัตรา</t>
  </si>
  <si>
    <t xml:space="preserve">    (1.2) อัตราใหม่ (จ้างเพิ่ม) 72 อัตรา</t>
  </si>
  <si>
    <t>2. งบดำเนินงาน</t>
  </si>
  <si>
    <t>2.1 ค่าตอบแทน ใช้สอยและวัสดุ</t>
  </si>
  <si>
    <t xml:space="preserve">    ค่าตอบแทน ใช้สอยและวัสดุ</t>
  </si>
  <si>
    <t>15008xxxxI2045</t>
  </si>
  <si>
    <t>ส่งเสริมกิจกรรมการศึกษาท้องถิ่น</t>
  </si>
  <si>
    <t xml:space="preserve">   - ค่าตอบแทน ใช้สอยและวัสดุ</t>
  </si>
  <si>
    <t>15008xxxxI2046</t>
  </si>
  <si>
    <t>พัฒนาบุคลากร</t>
  </si>
  <si>
    <t>15008xxxxI2048</t>
  </si>
  <si>
    <t>พัฒนากฎหมาย และระเบียบท้องถิ่น</t>
  </si>
  <si>
    <t>15008xxxxI2049</t>
  </si>
  <si>
    <t>พัฒนาระบบเทคโนโลยีสารสนเทศและการสื่อสาร</t>
  </si>
  <si>
    <t>15008xxxxI2050</t>
  </si>
  <si>
    <t>การส่งเสริมและสนับสนุนการบริการสาธารณะ</t>
  </si>
  <si>
    <t>15008xxxxI2051</t>
  </si>
  <si>
    <t>ติดตามประเมินผลการดำเนินงานของ อปท.</t>
  </si>
  <si>
    <t>15008xxxxI2052</t>
  </si>
  <si>
    <t>การเตรียมความพร้อมการเข้าสู่ประชาคมอาเซียนของหน่วยงาน</t>
  </si>
  <si>
    <t>(1) รายการไม่ผูกพัน</t>
  </si>
  <si>
    <t>(1) ค่าเช่าบ้าน</t>
  </si>
  <si>
    <t>(2) ค่าเบี้ยประชุมกรรมการ</t>
  </si>
  <si>
    <t>(3) ค่าตอบแทนเงินเดือนเต็มขั้น</t>
  </si>
  <si>
    <t>(4) ค่าตอบแทนพิเศษจังหวัดชายแดนภาคใต้</t>
  </si>
  <si>
    <t>(5) ค่าตอบแทนคณะกรรมการตรวจคะแนน</t>
  </si>
  <si>
    <t>(6) ค่าตอบแทนผู้ปฏิบัติงานนอกเวลาราชการ</t>
  </si>
  <si>
    <t>(7) ค่าซ่อมแซมครุภัณฑ์</t>
  </si>
  <si>
    <t>(8) ค่าซ่อมแซมสิ่งก่อสร้าง</t>
  </si>
  <si>
    <t>(9) ค่าเช่าทรัพย์สิน</t>
  </si>
  <si>
    <t xml:space="preserve">     (9.1) ค่าเช่าที่ดิน</t>
  </si>
  <si>
    <t>(10) ค่าจ้างเหมาบริการ</t>
  </si>
  <si>
    <t xml:space="preserve">     (10.1) ค่าจ้างเหมาแม่บ้าน รปภ. แม่บ้าน ฯลฯ</t>
  </si>
  <si>
    <t xml:space="preserve">     (10.2) ค่าจ้างเหมาแม่บ้านของสำนักงานส่งเสริมการปกครองท้องถิ่นจังหวัด 76 จังหวัด</t>
  </si>
  <si>
    <t>TOTAL_BUDGET</t>
  </si>
  <si>
    <t>15008xxxxI2049,51</t>
  </si>
  <si>
    <t>พัฒนาระบบเทคโนโลยี+ติดตามประเมินผล</t>
  </si>
  <si>
    <t xml:space="preserve">     (10.3) ค่าบำรุงรักษาระบบคอมพิวเตอร์ 7 รายการ</t>
  </si>
  <si>
    <t>TOTAL_BUDGET_PRE_FY_2</t>
  </si>
  <si>
    <t>15008xxxxI2047,48,51</t>
  </si>
  <si>
    <t>เพิ่มศักยภาพการบริหาร+พัฒนากฎหมาย+ติดตามประเมินผล</t>
  </si>
  <si>
    <t xml:space="preserve">     (10.4) ค่าใช้จ่ายในการจัดพิมพ์หนังสือและคู่มือต่างๆ 9 รายการ</t>
  </si>
  <si>
    <t>TOTAL_BUDGET_PRE_FY_1</t>
  </si>
  <si>
    <t>ติดตามประเมินผลการดำเนินงานขององค์กรปกครองส่วนท้องถิ่น</t>
  </si>
  <si>
    <t xml:space="preserve">     (10.5) ค่าจ้างเหมาเจ้าหน้าที่วิเคราะห์ข้อมูล</t>
  </si>
  <si>
    <t>TOTAL_BUDGET_CURRENT_FY</t>
  </si>
  <si>
    <t xml:space="preserve">     (10.6) ค่าเช่าเครื่องถ่ายเอกสารของสำนักงานส่งเสริมการปกครองท้องถิ่นจังหวัด</t>
  </si>
  <si>
    <t>TOTAL_BUDGET_NEXT_FY_1</t>
  </si>
  <si>
    <t>(11) ค่ารับรองและพิธีการ</t>
  </si>
  <si>
    <t>TOTAL_BUDGET_NEXT_FY_2</t>
  </si>
  <si>
    <t>15008xxxxI2046,50,52</t>
  </si>
  <si>
    <t>พัฒนาบุคลากร+บริการสาธารณะ+เตรียมความพร้อมอาเซียน</t>
  </si>
  <si>
    <t>(12) ค่าใช้จ่ายในการสัมมนาและฝึกอบรม</t>
  </si>
  <si>
    <t>(13) ค่าโฆษณาและเผยแพร่</t>
  </si>
  <si>
    <t>TOTAL_BUDGET_OF_BUDGET</t>
  </si>
  <si>
    <t>(14) ค่าขนย้ายครอบครัว</t>
  </si>
  <si>
    <t>(15) ค่าซ่อมแซมยานพาหนะและขนส่ง</t>
  </si>
  <si>
    <t>(16) ค่าใช้จ่ายในการส่งเสริมกิจกรรมด้านการศึกษาของโรงเรียนในสังกัดองค์กรปกครองส่วนท้องถิ่น</t>
  </si>
  <si>
    <t>(17) ค่าชำระหนี้โดยสารรถไฟครึ่งราคาของบุคลากรท้องถิ่น</t>
  </si>
  <si>
    <t>(18) ค่าใช้จ่ายในการตรวจติดตามการดำเนินงานขององค์กรปกครองส่วนท้องถิ่น</t>
  </si>
  <si>
    <t>(19) ค่าเบี้ยเลี้ยง ที่พักและพาหนะ</t>
  </si>
  <si>
    <t>(20) เงินสมทบกองทุนประกันสังคม</t>
  </si>
  <si>
    <t>(21) วัสดุสำนักงาน</t>
  </si>
  <si>
    <t>(22) วัสดุเชื้อเพลิงและหล่อลื่น</t>
  </si>
  <si>
    <t>(23) วัสดุคอมพิวเตอร์</t>
  </si>
  <si>
    <t>(2) ค่าเช่ารถยนต์ตรวจการณ์ 18 คัน</t>
  </si>
  <si>
    <t>งบประมาณทั้งสิ้น</t>
  </si>
  <si>
    <t>เงินนอกงบประมาณ</t>
  </si>
  <si>
    <t>เงินงบประมาณ</t>
  </si>
  <si>
    <t>ปี 2557 ตั้งงบประมาณ</t>
  </si>
  <si>
    <t>ปี 2558 ผูกพันงบประมาณ</t>
  </si>
  <si>
    <t>ปี 2559 ผูกพันงบประมาณ</t>
  </si>
  <si>
    <t>ปี 2560 - 2561 ผูกพันงบประมาณ</t>
  </si>
  <si>
    <t>(3) ค่าเช่ารถยนต์ตรวจการณ์ 18 คัน</t>
  </si>
  <si>
    <t>ปี 2555 ตั้งงบประมาณ</t>
  </si>
  <si>
    <t>ปี 2556 ตั้งงบประมาณ</t>
  </si>
  <si>
    <t>(4) ค่าเช่ารถบรรทุกขนาด 1 ตัน ขับเคลื่อน 4 ล้อ 75 คัน</t>
  </si>
  <si>
    <t>TOTAL_SITEM</t>
  </si>
  <si>
    <t>TOTAL_CPU</t>
  </si>
  <si>
    <t>TOTAL_LIST</t>
  </si>
  <si>
    <t>(5) ค่าเช่ารถบรรทุกขนาด 1 ตัน ขับเคลื่อน 2 ล้อ 87 คัน</t>
  </si>
  <si>
    <t>CPU_BUDGET</t>
  </si>
  <si>
    <t>QTY</t>
  </si>
  <si>
    <t>เครื่อง</t>
  </si>
  <si>
    <t>คัน</t>
  </si>
  <si>
    <t>2.2 ค่าสาธารณูปโภค</t>
  </si>
  <si>
    <t>(1) ค่าไฟฟ้า</t>
  </si>
  <si>
    <t>(2) ค่าน้ำประปา</t>
  </si>
  <si>
    <t>(3) ค่าโทรศัพท์</t>
  </si>
  <si>
    <t>(4) ค่าเช่าบริการสื่อสารและโทรคมนาคม</t>
  </si>
  <si>
    <t>(5) ค่าธรรมเนียมในการโอนเงินผ่านธนาคาร</t>
  </si>
  <si>
    <t>3. งบลงทุน</t>
  </si>
  <si>
    <t>3.1 ค่าครุภัณฑ์ ที่ดินและสิ่งก่อสร้าง</t>
  </si>
  <si>
    <t>3.1.1 ค่าครุภัณฑ์</t>
  </si>
  <si>
    <t>3.1.1.1 ครุภัณฑ์สำนักงาน</t>
  </si>
  <si>
    <t>1500882705110000</t>
  </si>
  <si>
    <t>(1) ครุภัณฑ์สำนักงานที่มีราคาต่อหน่วยต่ำกว่า 1 ล้านบาท</t>
  </si>
  <si>
    <t>รวม 3 รายการ (รวม 356 หน่วย)</t>
  </si>
  <si>
    <t>1500882705110005</t>
  </si>
  <si>
    <t>(1.1) เครื่องถ่ายเอกสาร ระบบดิจิตอล ความเร็ว 30 แผ่น/นาที 100 เครื่อง</t>
  </si>
  <si>
    <t>แห่ง</t>
  </si>
  <si>
    <t>1500882705110003</t>
  </si>
  <si>
    <t>(1.2) เครื่องพิมพ์สำเนาระบบดิจิตอล ความละเอียด 300x400 จุดต่อตารางนิ้ว 22 เครื่อง</t>
  </si>
  <si>
    <t>1500882705110006</t>
  </si>
  <si>
    <t>(1.3)เครื่องปรับอากาศ แบบแยกส่วน ชนิดตั้งพื้นหรือชนิดแขวน (มีระบบฟอกอากาศ) ขนาด 18,000 บีทียู 234 เครื่อง</t>
  </si>
  <si>
    <t>3.1.1.2 ครุภัณฑ์ยานพาหนะและขนส่ง</t>
  </si>
  <si>
    <t>(1) ครุภัณฑ์ยานพาหนะและขนส่งที่มีราคาต่อหน่วยต่ำกว่า 1 ล้านบาท</t>
  </si>
  <si>
    <t>รวม 1 รายการ (รวม 26 หน่วย)</t>
  </si>
  <si>
    <t>1500882705110004</t>
  </si>
  <si>
    <t>(1.1) รถจักรยานยนต์ ขนาด 120 ซีซี 26 คัน</t>
  </si>
  <si>
    <t>1500882705120006</t>
  </si>
  <si>
    <t>(2) รถประจำตำแหน่งรองอธิบดี 2 คัน</t>
  </si>
  <si>
    <t>3.1.1.3 ครุภัณฑ์คอมพิวเตอร์</t>
  </si>
  <si>
    <t>(1) ครุภัณฑ์คอมพิวเตอร์ที่มีราคาต่อหน่วยต่ำกว่า 1 ล้านบาท</t>
  </si>
  <si>
    <t>รวม 2 รายการ (รวม 240 หน่วย)</t>
  </si>
  <si>
    <t>1500882705110001</t>
  </si>
  <si>
    <t>(1.1) เครื่องคอมพิวเตอร์ สำหรับงานประมวลผล แบบที่ 1 (จอขนาดไม่น้อยกว่า 18 นิ้ว) 120 เครื่อง</t>
  </si>
  <si>
    <t>1500882705110002</t>
  </si>
  <si>
    <t>(1.2) เครื่องคอมพิวเตอร์ สำหรับงานประมวลผล แบบที่ 2 (จอขนาดไม่น้อยกว่า 18 นิ้ว) 120 เครื่อง</t>
  </si>
  <si>
    <t>(2) ค่าพัฒนาระบบคอมพิวเตอร์</t>
  </si>
  <si>
    <t>1500882705120001</t>
  </si>
  <si>
    <t>(2.1) โครงการพัฒนาระบบการประชุมทางไกลผ่านเครือข่ายอินเตอร์เน็ต 1 ระบบ</t>
  </si>
  <si>
    <t>1500882705120002</t>
  </si>
  <si>
    <t>(2.2) โครงการปรับปรุงโปรแกรมแผนที่ภาษีและทะเบียนทรัพย์สิน (LTAX3000) 1 ระบบ</t>
  </si>
  <si>
    <t>1500882705120003</t>
  </si>
  <si>
    <t>(2.3) โครงการปรับปรุงโปรแกรมประยุกต์ระบบสารสนเทศ (LTAX GIS) 1 ระบบ</t>
  </si>
  <si>
    <t>1500882705120004</t>
  </si>
  <si>
    <t>(2.4) โครงการจัดทำระบบสารสนเทศการบริหารจัดการเพื่อการวางแผนและประเมินผลการใช้จ่ายงบประมาณของ อปท. (e-Plan) 1 ชุด</t>
  </si>
  <si>
    <t>3.1.1.4 ครุภัณฑ์โฆษณาและเผยแพร่</t>
  </si>
  <si>
    <t>1500882705120005</t>
  </si>
  <si>
    <t>(1) กล้องวงจรปิด (CCTV) ระบบดิจิตอล ความละเอียดของภาพไม่น้อยกว่า 4 ล้านพิกเซล 1 ระบบ</t>
  </si>
  <si>
    <t>3.1.2 ค่าที่ดินและสิ่งก่อสร้าง</t>
  </si>
  <si>
    <t>3.1.2.1 ค่าก่อสร้างอาคารที่พักอาศัยและสิ่งก่อสร้างประกอบ</t>
  </si>
  <si>
    <t>1500882705410000</t>
  </si>
  <si>
    <t xml:space="preserve">(1) ค่าก่อสร้างอาคารที่พักอาศัยและสิ่งก่อสร้างประกอบที่มีราคาต่อหน่วยต่ำกว่า 10 ล้านบาท </t>
  </si>
  <si>
    <t>รวม 1 รายการ (รวม 3 หน่วย)</t>
  </si>
  <si>
    <t>1500882705410008</t>
  </si>
  <si>
    <t>(1.1) โครงการก่อสร้างบ้านพักข้าราชการ (สถจ.บึงกาฬ) 3 หลัง</t>
  </si>
  <si>
    <t>3.1.2.2 ค่าก่อสร้างอาคารที่ทำการและสิ่งก่อสร้างประกอบ</t>
  </si>
  <si>
    <t>(1) ค่าก่อสร้างอาคารที่ทำการและสิ่งก่อสร้างประกอบที่มีราคาต่อหน่วยต่ำกว่า 10 ล้านบาท</t>
  </si>
  <si>
    <t>รวม 2 รายการ (รวม 2 หน่วย)</t>
  </si>
  <si>
    <t>1500882705410012</t>
  </si>
  <si>
    <t>(1.1) ค่าก่อสร้างอาคารจัดเก็บพัสดุ (สถจ.ลำปาง) 1 หลัง</t>
  </si>
  <si>
    <t>1500882705410009</t>
  </si>
  <si>
    <t>(1.2) โครงการก่อสร้างอาคารเก็บวัสดุสำนักงานและครุภัณฑ์ (สถจ.บึงกาฬ) 1 หลัง</t>
  </si>
  <si>
    <t>3.1.2.1 ค่าปรับปรุงอาคารที่ทำการและสิ่งก่อสร้างประกอบ</t>
  </si>
  <si>
    <t>(1) ค่าปรับปรุงอาคารที่ทำการและสิ่งก่อสร้างประกอบที่มีราคาต่อหน่วยต่ำกว่า 10 ล้านบาท</t>
  </si>
  <si>
    <t>รวม 14 รายการ (รวม 18 หน่วย)</t>
  </si>
  <si>
    <t>1500882705410001</t>
  </si>
  <si>
    <t>(1.1) โครงการปรับปรุงอาคาร 1-5 (ทาสีภายนอกอาคาร) 5 อาคาร</t>
  </si>
  <si>
    <t>1500882705410015</t>
  </si>
  <si>
    <t>(1.2) โครงการปรับปรุงอาคารสำนักงาน (สถจ.สุรินทร์) 1 หลัง</t>
  </si>
  <si>
    <t>1500882705410017</t>
  </si>
  <si>
    <t>(1.3) โครงการปรับปรุงอาคารสำนักงาน (สถจ.อุบลราชธานี) 1 หลัง</t>
  </si>
  <si>
    <t>1500882705410005</t>
  </si>
  <si>
    <t>(1.4) โครงการปรับปรุงอาคารสำนักงาน (สถจ.ชัยภูมิ) 1 หลัง</t>
  </si>
  <si>
    <t>1500882705410016</t>
  </si>
  <si>
    <t>(1.5) โครงการปรับปรุงอาคารสำนักงาน (สถจ.หนองบัวลำภู) 1 หลัง</t>
  </si>
  <si>
    <t>1500882705410003</t>
  </si>
  <si>
    <t>(1.6) โครงการปรับปรุงอาคารสำนักงาน (สถจ.ขอนแก่น) 1 หลัง</t>
  </si>
  <si>
    <t>1500882705410011</t>
  </si>
  <si>
    <t>(1.7) โครงการปรับปรุงอาคารสำนักงาน (สถจ.ระยอง) 1 หลัง</t>
  </si>
  <si>
    <t>1500882705410004</t>
  </si>
  <si>
    <t>(1.8) โครงการปรับปรุงอาคารสำนักงาน (สถอ.เมืองจันทบุรี จ.จันทบุรี) 1 หลัง</t>
  </si>
  <si>
    <t>1500882705410006</t>
  </si>
  <si>
    <t>(1.9) โครงการปรับปรุงอาคารสำนักงาน (สถจ.ตราด) 1 หลัง</t>
  </si>
  <si>
    <t>1500882705410007</t>
  </si>
  <si>
    <t>(1.10) โครงการปรับปรุงห้องประชุม (สถจ.นครนายก) 1 หลัง</t>
  </si>
  <si>
    <t>1500882705410002</t>
  </si>
  <si>
    <t>(1.11) โครงการปรับปรุงอาคารสำนักงาน (สถจ.กาญจนบุรี) 1 หลัง</t>
  </si>
  <si>
    <t>1500882705410013</t>
  </si>
  <si>
    <t>(1.12) โครงการปรับปรุงอาคารสำนักงาน (สถจ.สตูล) 1 หลัง</t>
  </si>
  <si>
    <t>1500882705410014</t>
  </si>
  <si>
    <t>(1.13) โครงการปรับปรุงอาคารสำนักงาน (สถอ.เมืองสตูล จ.สตูล) 1 หลัง</t>
  </si>
  <si>
    <t>1500882705410010</t>
  </si>
  <si>
    <t>(1.14) โครงการปรับปรุงอาคารสำนักงาน (สถจ.ยะลา) 1 หลัง</t>
  </si>
  <si>
    <t>แผนงาน : ส่งเสริมการกระจายอำนาจให้แก่องค์กรปกครองส่วนท้องถิ่น</t>
  </si>
  <si>
    <t>1500883702</t>
  </si>
  <si>
    <t>ผลผลิต : จัดสรรเงินอุดหนุนให้แก่องค์กรปกครองส่วนท้องถิ่น</t>
  </si>
  <si>
    <t xml:space="preserve">    จัดสรรเงินอุดหนุนให้แก่องค์กรปกครองส่วนท้องถิ่น</t>
  </si>
  <si>
    <t>15008xxxxI2053</t>
  </si>
  <si>
    <t>การส่งเสริมและสนับสนุนการดำเนินงานตามอำนาจหน้าที่ขององค์กรปกครองส่วนท้องถิ่น</t>
  </si>
  <si>
    <t xml:space="preserve">   - การส่งเสริมและสนับสนุนการดำเนินงานตามอำนาจหน้าที่ขององค์กรปกครองส่วนท้องถิ่น</t>
  </si>
  <si>
    <t>15008xxxxI2054</t>
  </si>
  <si>
    <t>การส่งเสริมและสนับสนุนการดำเนินงานตามภารกิจถ่ายโอนและนโยบายของรัฐบาล</t>
  </si>
  <si>
    <t xml:space="preserve">   - การส่งเสริมและสนับสนุนการดำเนินงานตามภารกิจถ่ายโอนและนโยบายของรัฐบาล</t>
  </si>
  <si>
    <t>15008xxxxI2055</t>
  </si>
  <si>
    <t>การส่งเสริมและสนับสนุนให้ความช่วยเหลือสวัสดิการสังคมกับกลุ่มผู้สูงอายุและผู้ด้อยโอกาสในสังคม</t>
  </si>
  <si>
    <t xml:space="preserve">   - การส่งเสริมและสนับสนุนให้ความช่วยเหลือสวัสดิการสังคมกับกลุ่มผู้สูงอายุและผู้ด้อยโอกาสในสังคม</t>
  </si>
  <si>
    <t>15008xxxxI2056</t>
  </si>
  <si>
    <t>สนับสนุนการเข้าถึงระบบบริการสุขภาพของข้าราชการ พนักงาน และลูกจ้างขององค์กรปกครองส่วนท้องถิ่น</t>
  </si>
  <si>
    <t xml:space="preserve">   - สนับสนุนการเข้าถึงระบบบริการสุขภาพของข้าราชการ พนักงาน และลูกจ้างขององค์กรปกครองส่วนท้องถิ่น</t>
  </si>
  <si>
    <t>1.1 เงินอุดหนุนทั่วไป</t>
  </si>
  <si>
    <t>1500883702500001</t>
  </si>
  <si>
    <t>15008xxxxI2053-I2056</t>
  </si>
  <si>
    <t>ตามอำนาจหน้าที่+ช่วยเหลือสวัสดิการสังคมฯ+ภารกิจถ่ายโอน</t>
  </si>
  <si>
    <t>1) เงินอุดหนุนทั่วไปเพื่อสนับสนุนการกระจายอำนาจให้แก่องค์กรปกครองส่วนท้องถิ่น</t>
  </si>
  <si>
    <t>1500883702500002</t>
  </si>
  <si>
    <t>การส่งเสริมและสนับสนุนการดำเนินงานตามอำนาจหน้าที่ของ อปท.</t>
  </si>
  <si>
    <t>(1.1)  เงินอุดหนุนสำหรับดำเนินการตามอำนาจหน้าที่และภารกิจถ่ายโอน</t>
  </si>
  <si>
    <t>1500883702500003</t>
  </si>
  <si>
    <t>(1.2)  เงินอุดหนุนสำหรับสนับสนุนการบริการสาธารณสุข</t>
  </si>
  <si>
    <t>1500883702500004</t>
  </si>
  <si>
    <t>(1.3)  เงินอุดหนุนสำหรับสนับสนุนอาหารเสริม (นม)</t>
  </si>
  <si>
    <t>1500883702500005</t>
  </si>
  <si>
    <t>(1.4)  เงินอุดหนุนสำหรับสนับสนุนอาหารกลางวัน</t>
  </si>
  <si>
    <t>1500883702500006</t>
  </si>
  <si>
    <t>(1.5)  เงินอุดหนุนสำหรับสนับสนุนการบริหารสนามกีฬา</t>
  </si>
  <si>
    <t>1500883702500007</t>
  </si>
  <si>
    <t>(1.6)  เงินอุดหนุนสำหรับการจัดการศึกษาภาคบังคับ (ค่าเงินเดือนครู และค่าจ้างประจำ)</t>
  </si>
  <si>
    <t>1500883702500008</t>
  </si>
  <si>
    <t>(1.7)  เงินอุดหนุนสำหรับส่งเสริมศักยภาพการจัดการศึกษาของท้องถิ่น</t>
  </si>
  <si>
    <t>1500883702500009</t>
  </si>
  <si>
    <t>(1.8)  เงินอุดหนุนสำหรับสนับสนุนการจัดการศึกษาแก่เด็กด้อยโอกาส</t>
  </si>
  <si>
    <t>1500883702500010</t>
  </si>
  <si>
    <t>(1.9)  เงินอุดหนุนสำหรับสนับสนุนการสงเคราะห์เบี้ยยังชีพผู้ป่วยเอดส์</t>
  </si>
  <si>
    <t>1500883702500011</t>
  </si>
  <si>
    <t>สนับสนุนการเข้าถึงระบบบริการสุขภาพของข้าราชการ พนักงาน และลูกจ้างของ อปท.</t>
  </si>
  <si>
    <t>(1.10)  เงินอุดหนุนสำหรับสนับสนุนค่าใช้จ่ายเพื่อการรักษาพยาบาลของข้าราชการ พนักงานส่วนท้องถิ่น และลูกจ้าง</t>
  </si>
  <si>
    <t>1500883702500012</t>
  </si>
  <si>
    <t>2) เงินอุดหนุนเพื่อสนับสนุนการบริหารจัดการขององค์กรปกครองส่วนท้องถิ่นตามยุทธศาสตร์การพัฒนาประเทศ</t>
  </si>
  <si>
    <t>1500883702500013</t>
  </si>
  <si>
    <t>(1.2)  เงินอุดหนุนสำหรับเพิ่มประสิทธิภาพในการให้บริการสาธารณะตามอำนาจหน้าที่ขององค์กรปกครองส่วนท้องถิ่นที่สอดคล้องกับยุทธศาสตร์ประเทศ</t>
  </si>
  <si>
    <t>1.2 เงินอุดหนุนเฉพาะกิจ</t>
  </si>
  <si>
    <t>(1) อุดหนุนเป็นค่าครุภัณฑ์ที่มีราคาต่อหน่วยต่ำกว่า 1 ล้านบาท รวม 1 รายการ</t>
  </si>
  <si>
    <t>1500883702600005</t>
  </si>
  <si>
    <t>(1.1)  เงินอุดหนุนสำหรับสนับสนุนครุภัณฑ์ทางการศึกษาโรงเรียนท้องถิ่น</t>
  </si>
  <si>
    <t>1500883702600006</t>
  </si>
  <si>
    <t xml:space="preserve">     (1.1.1)  ครุภัณฑ์ห้องคอมพิวเตอร์</t>
  </si>
  <si>
    <t>1500883702600007</t>
  </si>
  <si>
    <t xml:space="preserve">     (1.1.2)  ครุภัณฑ์ห้องปฏิบัติการทางภาษา</t>
  </si>
  <si>
    <t>1500883702600008</t>
  </si>
  <si>
    <t xml:space="preserve">     (1.1.3)  ครุภัณฑ์ห้องวิทยาศาสตร์</t>
  </si>
  <si>
    <t>1500883702600009</t>
  </si>
  <si>
    <t xml:space="preserve">     (1.1.4)  ครุภัณฑ์ห้องโสตทัศนูปกรณ์</t>
  </si>
  <si>
    <t>1500883702600010</t>
  </si>
  <si>
    <t xml:space="preserve">     (1.1.5)  ครุภัณฑ์ห้องเคมี</t>
  </si>
  <si>
    <t>1500883702600011</t>
  </si>
  <si>
    <t xml:space="preserve">     (1.1.6)  ครุภัณฑ์ห้องฟิสิกส์</t>
  </si>
  <si>
    <t>1500883702600012</t>
  </si>
  <si>
    <t xml:space="preserve">     (1.1.7)  ครุภัณฑ์ห้องชีววิทยา</t>
  </si>
  <si>
    <t>1500883702600013</t>
  </si>
  <si>
    <t xml:space="preserve">     (1.1.8)  ครุภัณฑ์คอมพิวเตอร์พกพา</t>
  </si>
  <si>
    <t>(1) อุดหนุนเป็นค่าที่ดินสิ่งก่อสร้างที่มีราคาต่อหน่วยต่ำกว่า 10 ล้านบาท รวม 4 รายการ</t>
  </si>
  <si>
    <t>1500883702600014</t>
  </si>
  <si>
    <t>(1.1) เงินอุดหนุนสำหรับพัฒนาองค์กรปกครองส่วนท้องถิ่นกรณีเร่งด่วน</t>
  </si>
  <si>
    <t>1500883702600015</t>
  </si>
  <si>
    <t>(1.2) เงินอุดหนุนสำหรับสนับสนุนการก่อสร้างอาคารศูนย์พัฒนาเด็กเล็ก</t>
  </si>
  <si>
    <t>1500883702600016</t>
  </si>
  <si>
    <t xml:space="preserve">     (1.2.1)  ก่อสร้างอาคารศูนย์พัฒนาเด็กเล็ก (สถ.ศพด.1)</t>
  </si>
  <si>
    <t>1500883702600017</t>
  </si>
  <si>
    <t xml:space="preserve">     (1.2.2)  ก่อสร้างอาคารศูนย์พัฒนาเด็กเล็ก (สถ.ศพด.2)</t>
  </si>
  <si>
    <t>1500883702600018</t>
  </si>
  <si>
    <t xml:space="preserve">     (1.2.3)  ก่อสร้างอาคารศูนย์พัฒนาเด็กเล็ก (สถ.ศพด.3)</t>
  </si>
  <si>
    <t>1500883702600033</t>
  </si>
  <si>
    <t>(1.3) เงินอุดหนุนสำหรับสนับสนุนการถ่ายโอนภารกิจการก่อสร้างและบำรุงรักษาถนน</t>
  </si>
  <si>
    <t>1500883702600034</t>
  </si>
  <si>
    <t>(1.4) เงินอุดหนุนสำหรับสนับสนุนการก่อสร้างอาคารเรียนและอาคารประกอบ</t>
  </si>
  <si>
    <t>1500883702600035</t>
  </si>
  <si>
    <t xml:space="preserve">     (1.4.1)  ก่อสร้างอาคารเรียนอนุบาล</t>
  </si>
  <si>
    <t>1500883702600036</t>
  </si>
  <si>
    <t xml:space="preserve">     (1.4.2)  ก่อสร้างอาคารเรียน 3 ชั้น 12 ห้องเรียน</t>
  </si>
  <si>
    <t>1500883702600037</t>
  </si>
  <si>
    <t xml:space="preserve">     (1.4.3)  ก่อสร้างอาคารเรียน 4 ชั้น 12 ห้องเรียน</t>
  </si>
  <si>
    <t>1500883702600038</t>
  </si>
  <si>
    <t xml:space="preserve">     (1.4.4)  ก่อสร้างอาคารอเนกประสงค์</t>
  </si>
  <si>
    <t>1500883702600039</t>
  </si>
  <si>
    <t xml:space="preserve">     (1.4.5)  ก่อสร้างส้วม</t>
  </si>
  <si>
    <t>1500883702600040</t>
  </si>
  <si>
    <t xml:space="preserve">     (1.4.6)  ก่อสร้างสนามเทนนิส 6 คอร์ด พร้อมสิ่งก่อสร้างประกอบ เทศบาลเมืองตราด</t>
  </si>
  <si>
    <t>1500883702600041</t>
  </si>
  <si>
    <t xml:space="preserve">     (1.4.7)  ก่อสร้างหอพักนักกีฬาจังหวัดตราด ขนาด 5 ชั้น พร้อมครุภัณฑ์ประกอบ โรงเรียนกีฬาจังหวัดตราด</t>
  </si>
  <si>
    <t>1500883702600042</t>
  </si>
  <si>
    <t>(2) เงินอุดหนุนสำหรับส่งเสริมสนับสนุนแผนแม่บทการบริหารการพัฒนาพื้นที่พิเศษเมืองพัทยา และพื้นที่เชื่อมโยง</t>
  </si>
  <si>
    <t>(2.1) โครงการสนับสนุนการพัฒนาพื้นที่พิเศษเมืองพัทยา และพื้นที่เชื่องโยง
ราคาต่อหน่วยต่ำกว่า 10 ล้านบาท รวม 2 รายการ</t>
  </si>
  <si>
    <t>1500883702600043</t>
  </si>
  <si>
    <t>(2.1.1) โครงการศึกษาและออกแบบพัฒนาพื้นที่บริเวณอ่างเก็บน้ำชากนอกเป็นแหล่งท่องเที่ยวใหม่ ทม.หนองปรือ อ.บางละมุง จ.ชลบุรี</t>
  </si>
  <si>
    <t>1500883702600044</t>
  </si>
  <si>
    <t>(2.1.2) โครงการจัดทำแผนพัฒนาแหล่งท่องเที่ยวพื้นที่ อบต.เขาไม้แก้ว อบต.เขาไม้แก้ว อ.บางละมุง จ.ชลบุรี</t>
  </si>
  <si>
    <t>1500883702600045</t>
  </si>
  <si>
    <t>(2.2) โครงการปรับปรุงภูมิทัศน์เกาะกลางถนนสุขุมวิท ทต.บางละมุง อ.บางละมุง จ.ชลบุรี</t>
  </si>
  <si>
    <t>1500883702600046</t>
  </si>
  <si>
    <t>(2.3) โครงการปรับปรุงภูมิทัศน์เมืองหนองปรือเป็นเมืองน่าอยู่สู่เมืองการท่องเที่ยว เทศบาลเมืองหนองปรือ อำเภอบางละมุง จังหวัดชลบุรี</t>
  </si>
  <si>
    <t>1500883702600047</t>
  </si>
  <si>
    <t>(2.4) โครงการก่อสร้างอาคารพิพิธภัณฑ์สิ่งของเครื่องใช้พระราชทานและพื้นบ้านหนองปรือ เทศบาลเมืองหนองปรือ อำเภอบางละมุง จังหวัดชลบุรี</t>
  </si>
  <si>
    <t>1500883702600048</t>
  </si>
  <si>
    <t>(2.5) โครงการพัฒนาปรับปรุงภูมิทัศน์รอบอ่างเก็บน้ำมาบประชัน เทศบาลตำบลโป่ง อำเภอบางละมุง จังหวัดชลบุรี</t>
  </si>
  <si>
    <t>1500883702600001</t>
  </si>
  <si>
    <t>3) เงินอุดหนุนสำหรับสนับสนุนการถ่ายโอนบุคลากร</t>
  </si>
  <si>
    <t>1500883702600002</t>
  </si>
  <si>
    <t>3.1) เงินอุดหนุนสำหรับสิทธิประโยชน์ข้าราชการและลูกจ้างถ่ายโอน</t>
  </si>
  <si>
    <t>1500883702600003</t>
  </si>
  <si>
    <t>3.2) เงินอุดหนุนเป็นค่าเงินเดือนและค่าจ้างสำหรับข้าราชการและลูกจ้างถ่ายโอน</t>
  </si>
  <si>
    <t>1500883702600004</t>
  </si>
  <si>
    <t>4) เงินอุดหนุนสำหรับสนับสนุนสถานสงเคราะห์คนชรา</t>
  </si>
  <si>
    <t>1500883702600019</t>
  </si>
  <si>
    <t>5) เงินอุดหนุนสำหรับการจัดการศึกษาภาคบังคับ(ค่าเงินช่วยเหลือบุตร และสวัสดิการ)</t>
  </si>
  <si>
    <t>1500883702600020</t>
  </si>
  <si>
    <t>6) เงินอุดหนุนสำหรับการจัดการศึกษาภาคบังคับ(ค่าเช่าบ้าน)</t>
  </si>
  <si>
    <t>1500883702600021</t>
  </si>
  <si>
    <t>7) เงินอุดหนุนสำหรับการจัดการศึกษาภาคบังคับ(ค่าบำเหน็จ บำนาญ)</t>
  </si>
  <si>
    <t>1500883702600022</t>
  </si>
  <si>
    <t>8)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</t>
  </si>
  <si>
    <t>1500883702600023</t>
  </si>
  <si>
    <t>9) เงินอุดหนุนสำหรับสนับสนุนศูนย์พัฒนาเด็กเล็ก</t>
  </si>
  <si>
    <t>1500883702600024</t>
  </si>
  <si>
    <t>9.1) ค่าจัดการเรียนการสอน</t>
  </si>
  <si>
    <t>1500883702600025</t>
  </si>
  <si>
    <t>9.2) เงินเดือน เงินเพิ่มค่าครองชีพชั่วคราวและสวัสดิการ สำหรับข้าราชการครูผู้ดูแลเด็ก</t>
  </si>
  <si>
    <t>1500883702600026</t>
  </si>
  <si>
    <t>9.3)  ค่าตอบแทน เงินเพิ่มค่าครองชีพชั่วคราวและเงินประกันสังคม สำหรับพนักงานจ้างผู้ดูแลเด็ก</t>
  </si>
  <si>
    <t>1500883702600027</t>
  </si>
  <si>
    <t>9.4) ทุนการศึกษาสำหรับผู้ดูแลเด็ก</t>
  </si>
  <si>
    <t>1500883702600028</t>
  </si>
  <si>
    <t>9.5) ค่าสวัสดิการสำหรับหัวหน้าศูนย์และผู้ดูแลเด็กในจังหวัดชายแดนภาคใต้</t>
  </si>
  <si>
    <t>1500883702600029</t>
  </si>
  <si>
    <t>10) เงินอุดหนุนสำหรับส่งเสริมศักยภาพการจัดการศึกษาท้องถิ่น (ค่าปัจจัยพื้นฐานสำหรับนักเรียนยากจน)</t>
  </si>
  <si>
    <t>1500883702600030</t>
  </si>
  <si>
    <t>11) เงินอุดหนุนสำหรับสนับสนุนศูนย์บริการทางสังคม 1 แห่ง</t>
  </si>
  <si>
    <t>1500883702600031</t>
  </si>
  <si>
    <t>12)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</t>
  </si>
  <si>
    <t>1500883702600032</t>
  </si>
  <si>
    <t>13) เงินอุดหนุนการศึกษาวิจัยประสิทธิภาพการบริการสาธารณะขององค์กรปกครองส่วนท้องถิ่น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</si>
</sst>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70">
    <font>
      <sz val="10"/>
      <name val="Arial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22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sz val="21"/>
      <name val="TH SarabunPSK"/>
      <family val="2"/>
    </font>
    <font>
      <b/>
      <sz val="18"/>
      <name val="TH SarabunPSK"/>
      <family val="2"/>
    </font>
    <font>
      <sz val="14"/>
      <name val="AngsanaUPC"/>
      <family val="1"/>
    </font>
    <font>
      <sz val="21"/>
      <name val="TH SarabunPSK"/>
      <family val="2"/>
    </font>
    <font>
      <sz val="18"/>
      <color indexed="17"/>
      <name val="TH SarabunPSK"/>
      <family val="2"/>
    </font>
    <font>
      <sz val="18"/>
      <color indexed="30"/>
      <name val="TH SarabunPSK"/>
      <family val="2"/>
    </font>
    <font>
      <sz val="18"/>
      <color indexed="60"/>
      <name val="TH SarabunPSK"/>
      <family val="2"/>
    </font>
    <font>
      <sz val="16"/>
      <color indexed="60"/>
      <name val="TH SarabunPSK"/>
      <family val="2"/>
    </font>
    <font>
      <sz val="18"/>
      <color indexed="36"/>
      <name val="TH SarabunPSK"/>
      <family val="2"/>
    </font>
    <font>
      <sz val="18"/>
      <color indexed="53"/>
      <name val="TH SarabunPSK"/>
      <family val="2"/>
    </font>
    <font>
      <sz val="16"/>
      <color indexed="53"/>
      <name val="TH SarabunPSK"/>
      <family val="2"/>
    </font>
    <font>
      <sz val="18"/>
      <color indexed="10"/>
      <name val="TH SarabunPSK"/>
      <family val="2"/>
    </font>
    <font>
      <sz val="18"/>
      <color indexed="50"/>
      <name val="TH SarabunPSK"/>
      <family val="2"/>
    </font>
    <font>
      <sz val="16"/>
      <color indexed="50"/>
      <name val="TH SarabunPSK"/>
      <family val="2"/>
    </font>
    <font>
      <sz val="18"/>
      <color indexed="14"/>
      <name val="TH SarabunPSK"/>
      <family val="2"/>
    </font>
    <font>
      <sz val="16"/>
      <color indexed="14"/>
      <name val="TH SarabunPSK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006600"/>
      <name val="TH SarabunPSK"/>
      <family val="2"/>
    </font>
    <font>
      <sz val="18"/>
      <color rgb="FF0070C0"/>
      <name val="TH SarabunPSK"/>
      <family val="2"/>
    </font>
    <font>
      <sz val="18"/>
      <color rgb="FF663300"/>
      <name val="TH SarabunPSK"/>
      <family val="2"/>
    </font>
    <font>
      <sz val="16"/>
      <color rgb="FF663300"/>
      <name val="TH SarabunPSK"/>
      <family val="2"/>
    </font>
    <font>
      <sz val="18"/>
      <color rgb="FF7030A0"/>
      <name val="TH SarabunPSK"/>
      <family val="2"/>
    </font>
    <font>
      <sz val="18"/>
      <color rgb="FFFF6600"/>
      <name val="TH SarabunPSK"/>
      <family val="2"/>
    </font>
    <font>
      <sz val="16"/>
      <color rgb="FFFF6600"/>
      <name val="TH SarabunPSK"/>
      <family val="2"/>
    </font>
    <font>
      <sz val="18"/>
      <color rgb="FFFF0000"/>
      <name val="TH SarabunPSK"/>
      <family val="2"/>
    </font>
    <font>
      <sz val="18"/>
      <color rgb="FF92D050"/>
      <name val="TH SarabunPSK"/>
      <family val="2"/>
    </font>
    <font>
      <sz val="16"/>
      <color rgb="FF92D050"/>
      <name val="TH SarabunPSK"/>
      <family val="2"/>
    </font>
    <font>
      <sz val="18"/>
      <color rgb="FFFF0066"/>
      <name val="TH SarabunPSK"/>
      <family val="2"/>
    </font>
    <font>
      <sz val="16"/>
      <color rgb="FFFF0066"/>
      <name val="TH SarabunPSK"/>
      <family val="2"/>
    </font>
    <font>
      <sz val="18"/>
      <color rgb="FFFF33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1" fillId="0" borderId="0">
      <alignment/>
      <protection/>
    </xf>
    <xf numFmtId="0" fontId="24" fillId="0" borderId="0">
      <alignment/>
      <protection/>
    </xf>
    <xf numFmtId="9" fontId="39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0" applyNumberFormat="0" applyBorder="0" applyAlignment="0" applyProtection="0"/>
    <xf numFmtId="0" fontId="45" fillId="22" borderId="3" applyNumberFormat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1" fillId="24" borderId="4" applyNumberForma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19" fillId="0" borderId="0" xfId="0" applyNumberFormat="1" applyFont="1" applyBorder="1" applyAlignment="1">
      <alignment/>
    </xf>
    <xf numFmtId="49" fontId="20" fillId="33" borderId="11" xfId="0" applyNumberFormat="1" applyFont="1" applyFill="1" applyBorder="1" applyAlignment="1">
      <alignment horizontal="center" vertical="top"/>
    </xf>
    <xf numFmtId="49" fontId="20" fillId="33" borderId="12" xfId="0" applyNumberFormat="1" applyFont="1" applyFill="1" applyBorder="1" applyAlignment="1">
      <alignment horizontal="center" vertical="top"/>
    </xf>
    <xf numFmtId="0" fontId="20" fillId="33" borderId="11" xfId="0" applyFont="1" applyFill="1" applyBorder="1" applyAlignment="1">
      <alignment horizontal="center" vertical="top"/>
    </xf>
    <xf numFmtId="3" fontId="20" fillId="33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0" fillId="0" borderId="0" xfId="0" applyNumberFormat="1" applyFont="1" applyAlignment="1">
      <alignment horizontal="center" vertical="top"/>
    </xf>
    <xf numFmtId="49" fontId="20" fillId="34" borderId="13" xfId="0" applyNumberFormat="1" applyFont="1" applyFill="1" applyBorder="1" applyAlignment="1">
      <alignment horizontal="center" vertical="top"/>
    </xf>
    <xf numFmtId="49" fontId="20" fillId="34" borderId="14" xfId="0" applyNumberFormat="1" applyFont="1" applyFill="1" applyBorder="1" applyAlignment="1">
      <alignment horizontal="center" vertical="top"/>
    </xf>
    <xf numFmtId="0" fontId="20" fillId="34" borderId="13" xfId="0" applyFont="1" applyFill="1" applyBorder="1" applyAlignment="1">
      <alignment horizontal="center" vertical="top"/>
    </xf>
    <xf numFmtId="3" fontId="20" fillId="34" borderId="15" xfId="0" applyNumberFormat="1" applyFont="1" applyFill="1" applyBorder="1" applyAlignment="1">
      <alignment vertical="top"/>
    </xf>
    <xf numFmtId="3" fontId="20" fillId="34" borderId="14" xfId="0" applyNumberFormat="1" applyFont="1" applyFill="1" applyBorder="1" applyAlignment="1">
      <alignment horizontal="center"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NumberFormat="1" applyFont="1" applyAlignment="1">
      <alignment/>
    </xf>
    <xf numFmtId="49" fontId="20" fillId="0" borderId="16" xfId="0" applyNumberFormat="1" applyFont="1" applyBorder="1" applyAlignment="1">
      <alignment horizontal="left" vertical="top"/>
    </xf>
    <xf numFmtId="49" fontId="20" fillId="0" borderId="17" xfId="0" applyNumberFormat="1" applyFont="1" applyBorder="1" applyAlignment="1">
      <alignment horizontal="left" vertical="top" wrapText="1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3" fontId="20" fillId="0" borderId="18" xfId="0" applyNumberFormat="1" applyFont="1" applyBorder="1" applyAlignment="1">
      <alignment horizontal="right" vertical="top"/>
    </xf>
    <xf numFmtId="0" fontId="20" fillId="0" borderId="17" xfId="0" applyFont="1" applyBorder="1" applyAlignment="1">
      <alignment vertical="top"/>
    </xf>
    <xf numFmtId="0" fontId="19" fillId="0" borderId="0" xfId="0" applyFont="1" applyAlignment="1">
      <alignment/>
    </xf>
    <xf numFmtId="49" fontId="21" fillId="0" borderId="19" xfId="0" applyNumberFormat="1" applyFont="1" applyBorder="1" applyAlignment="1">
      <alignment horizontal="left" vertical="top"/>
    </xf>
    <xf numFmtId="49" fontId="21" fillId="0" borderId="20" xfId="0" applyNumberFormat="1" applyFont="1" applyBorder="1" applyAlignment="1">
      <alignment horizontal="left" vertical="top" wrapText="1"/>
    </xf>
    <xf numFmtId="0" fontId="22" fillId="0" borderId="19" xfId="0" applyFont="1" applyBorder="1" applyAlignment="1">
      <alignment/>
    </xf>
    <xf numFmtId="3" fontId="19" fillId="0" borderId="21" xfId="0" applyNumberFormat="1" applyFont="1" applyBorder="1" applyAlignment="1">
      <alignment horizontal="right" vertical="top"/>
    </xf>
    <xf numFmtId="0" fontId="19" fillId="0" borderId="20" xfId="0" applyFont="1" applyBorder="1" applyAlignment="1">
      <alignment vertical="top"/>
    </xf>
    <xf numFmtId="49" fontId="23" fillId="0" borderId="19" xfId="0" applyNumberFormat="1" applyFont="1" applyBorder="1" applyAlignment="1">
      <alignment horizontal="left" vertical="top"/>
    </xf>
    <xf numFmtId="0" fontId="19" fillId="0" borderId="19" xfId="0" applyFont="1" applyBorder="1" applyAlignment="1">
      <alignment vertical="top"/>
    </xf>
    <xf numFmtId="0" fontId="22" fillId="0" borderId="19" xfId="0" applyFont="1" applyBorder="1" applyAlignment="1">
      <alignment vertical="top" wrapText="1"/>
    </xf>
    <xf numFmtId="3" fontId="22" fillId="0" borderId="21" xfId="0" applyNumberFormat="1" applyFont="1" applyBorder="1" applyAlignment="1">
      <alignment horizontal="right" vertical="top"/>
    </xf>
    <xf numFmtId="0" fontId="22" fillId="0" borderId="20" xfId="0" applyFont="1" applyBorder="1" applyAlignment="1">
      <alignment horizontal="left" vertical="top"/>
    </xf>
    <xf numFmtId="0" fontId="23" fillId="0" borderId="19" xfId="38" applyFont="1" applyBorder="1" applyAlignment="1">
      <alignment horizontal="left" wrapText="1"/>
      <protection/>
    </xf>
    <xf numFmtId="41" fontId="23" fillId="0" borderId="19" xfId="38" applyNumberFormat="1" applyFont="1" applyBorder="1" applyAlignment="1">
      <alignment horizontal="right" wrapText="1"/>
      <protection/>
    </xf>
    <xf numFmtId="41" fontId="23" fillId="0" borderId="21" xfId="38" applyNumberFormat="1" applyFont="1" applyBorder="1" applyAlignment="1">
      <alignment horizontal="right" vertical="top"/>
      <protection/>
    </xf>
    <xf numFmtId="0" fontId="23" fillId="0" borderId="20" xfId="0" applyFont="1" applyBorder="1" applyAlignment="1">
      <alignment vertical="top"/>
    </xf>
    <xf numFmtId="0" fontId="23" fillId="0" borderId="19" xfId="38" applyFont="1" applyBorder="1" applyAlignment="1">
      <alignment horizontal="left" wrapText="1" indent="1"/>
      <protection/>
    </xf>
    <xf numFmtId="0" fontId="25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0" fontId="21" fillId="0" borderId="19" xfId="38" applyFont="1" applyBorder="1" applyAlignment="1">
      <alignment horizontal="left" vertical="top" wrapText="1" indent="2"/>
      <protection/>
    </xf>
    <xf numFmtId="41" fontId="21" fillId="0" borderId="19" xfId="38" applyNumberFormat="1" applyFont="1" applyBorder="1" applyAlignment="1">
      <alignment horizontal="right" wrapText="1"/>
      <protection/>
    </xf>
    <xf numFmtId="41" fontId="21" fillId="0" borderId="21" xfId="38" applyNumberFormat="1" applyFont="1" applyBorder="1" applyAlignment="1">
      <alignment horizontal="right" vertical="top"/>
      <protection/>
    </xf>
    <xf numFmtId="0" fontId="21" fillId="0" borderId="20" xfId="0" applyFont="1" applyBorder="1" applyAlignment="1">
      <alignment vertical="top"/>
    </xf>
    <xf numFmtId="0" fontId="21" fillId="0" borderId="19" xfId="38" applyFont="1" applyBorder="1" applyAlignment="1">
      <alignment horizontal="left" wrapText="1" indent="2"/>
      <protection/>
    </xf>
    <xf numFmtId="49" fontId="20" fillId="0" borderId="19" xfId="0" applyNumberFormat="1" applyFont="1" applyBorder="1" applyAlignment="1">
      <alignment horizontal="left" vertical="top"/>
    </xf>
    <xf numFmtId="49" fontId="20" fillId="0" borderId="20" xfId="0" applyNumberFormat="1" applyFont="1" applyBorder="1" applyAlignment="1">
      <alignment horizontal="left" vertical="top" wrapText="1"/>
    </xf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/>
    </xf>
    <xf numFmtId="3" fontId="20" fillId="0" borderId="21" xfId="0" applyNumberFormat="1" applyFont="1" applyBorder="1" applyAlignment="1">
      <alignment horizontal="right" vertical="top"/>
    </xf>
    <xf numFmtId="0" fontId="20" fillId="0" borderId="20" xfId="0" applyFont="1" applyBorder="1" applyAlignment="1">
      <alignment vertical="top"/>
    </xf>
    <xf numFmtId="41" fontId="21" fillId="0" borderId="19" xfId="38" applyNumberFormat="1" applyFont="1" applyFill="1" applyBorder="1" applyAlignment="1">
      <alignment horizontal="right" vertical="top" wrapText="1"/>
      <protection/>
    </xf>
    <xf numFmtId="41" fontId="21" fillId="0" borderId="21" xfId="38" applyNumberFormat="1" applyFont="1" applyFill="1" applyBorder="1" applyAlignment="1">
      <alignment horizontal="right" vertical="top"/>
      <protection/>
    </xf>
    <xf numFmtId="0" fontId="21" fillId="0" borderId="19" xfId="38" applyFont="1" applyBorder="1" applyAlignment="1">
      <alignment horizontal="left" wrapText="1" indent="3"/>
      <protection/>
    </xf>
    <xf numFmtId="49" fontId="21" fillId="0" borderId="22" xfId="0" applyNumberFormat="1" applyFont="1" applyBorder="1" applyAlignment="1">
      <alignment horizontal="left" vertical="top"/>
    </xf>
    <xf numFmtId="49" fontId="21" fillId="0" borderId="23" xfId="0" applyNumberFormat="1" applyFont="1" applyBorder="1" applyAlignment="1">
      <alignment horizontal="left" vertical="top" wrapText="1"/>
    </xf>
    <xf numFmtId="0" fontId="21" fillId="0" borderId="22" xfId="38" applyFont="1" applyBorder="1" applyAlignment="1">
      <alignment horizontal="left" vertical="top" wrapText="1" indent="3"/>
      <protection/>
    </xf>
    <xf numFmtId="0" fontId="21" fillId="0" borderId="19" xfId="38" applyFont="1" applyBorder="1" applyAlignment="1">
      <alignment horizontal="left" wrapText="1" indent="4"/>
      <protection/>
    </xf>
    <xf numFmtId="0" fontId="21" fillId="0" borderId="19" xfId="38" applyFont="1" applyBorder="1" applyAlignment="1">
      <alignment horizontal="left" vertical="top" wrapText="1" indent="6"/>
      <protection/>
    </xf>
    <xf numFmtId="41" fontId="21" fillId="0" borderId="19" xfId="38" applyNumberFormat="1" applyFont="1" applyBorder="1" applyAlignment="1">
      <alignment horizontal="right" vertical="top" wrapText="1"/>
      <protection/>
    </xf>
    <xf numFmtId="0" fontId="21" fillId="0" borderId="19" xfId="38" applyFont="1" applyBorder="1" applyAlignment="1">
      <alignment horizontal="left" vertical="top" wrapText="1" indent="4"/>
      <protection/>
    </xf>
    <xf numFmtId="0" fontId="21" fillId="0" borderId="22" xfId="38" applyFont="1" applyBorder="1" applyAlignment="1">
      <alignment horizontal="left" vertical="top" wrapText="1" indent="2"/>
      <protection/>
    </xf>
    <xf numFmtId="49" fontId="21" fillId="0" borderId="19" xfId="0" applyNumberFormat="1" applyFont="1" applyFill="1" applyBorder="1" applyAlignment="1">
      <alignment horizontal="left" vertical="top"/>
    </xf>
    <xf numFmtId="49" fontId="21" fillId="0" borderId="20" xfId="0" applyNumberFormat="1" applyFont="1" applyFill="1" applyBorder="1" applyAlignment="1">
      <alignment horizontal="left" vertical="top" wrapText="1"/>
    </xf>
    <xf numFmtId="0" fontId="23" fillId="0" borderId="19" xfId="38" applyFont="1" applyFill="1" applyBorder="1" applyAlignment="1">
      <alignment horizontal="left" wrapText="1" indent="2"/>
      <protection/>
    </xf>
    <xf numFmtId="41" fontId="23" fillId="0" borderId="19" xfId="38" applyNumberFormat="1" applyFont="1" applyFill="1" applyBorder="1" applyAlignment="1">
      <alignment horizontal="right" wrapText="1"/>
      <protection/>
    </xf>
    <xf numFmtId="41" fontId="23" fillId="0" borderId="21" xfId="38" applyNumberFormat="1" applyFont="1" applyFill="1" applyBorder="1" applyAlignment="1">
      <alignment horizontal="right" vertical="top"/>
      <protection/>
    </xf>
    <xf numFmtId="0" fontId="23" fillId="0" borderId="20" xfId="0" applyFont="1" applyFill="1" applyBorder="1" applyAlignment="1">
      <alignment vertical="top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/>
    </xf>
    <xf numFmtId="0" fontId="21" fillId="0" borderId="19" xfId="38" applyFont="1" applyFill="1" applyBorder="1" applyAlignment="1">
      <alignment horizontal="left" wrapText="1" indent="3"/>
      <protection/>
    </xf>
    <xf numFmtId="41" fontId="21" fillId="0" borderId="19" xfId="38" applyNumberFormat="1" applyFont="1" applyFill="1" applyBorder="1" applyAlignment="1">
      <alignment horizontal="right" wrapText="1"/>
      <protection/>
    </xf>
    <xf numFmtId="0" fontId="21" fillId="0" borderId="20" xfId="0" applyFont="1" applyFill="1" applyBorder="1" applyAlignment="1">
      <alignment vertical="top"/>
    </xf>
    <xf numFmtId="0" fontId="23" fillId="0" borderId="19" xfId="38" applyFont="1" applyBorder="1" applyAlignment="1">
      <alignment horizontal="left" wrapText="1" indent="2"/>
      <protection/>
    </xf>
    <xf numFmtId="49" fontId="57" fillId="0" borderId="19" xfId="0" applyNumberFormat="1" applyFont="1" applyBorder="1" applyAlignment="1">
      <alignment horizontal="left" vertical="top"/>
    </xf>
    <xf numFmtId="49" fontId="57" fillId="0" borderId="20" xfId="0" applyNumberFormat="1" applyFont="1" applyBorder="1" applyAlignment="1">
      <alignment horizontal="left" vertical="top" wrapText="1"/>
    </xf>
    <xf numFmtId="0" fontId="57" fillId="0" borderId="19" xfId="38" applyFont="1" applyBorder="1" applyAlignment="1">
      <alignment horizontal="left" wrapText="1" indent="1"/>
      <protection/>
    </xf>
    <xf numFmtId="41" fontId="57" fillId="0" borderId="19" xfId="38" applyNumberFormat="1" applyFont="1" applyBorder="1" applyAlignment="1">
      <alignment horizontal="right" wrapText="1"/>
      <protection/>
    </xf>
    <xf numFmtId="41" fontId="57" fillId="0" borderId="21" xfId="38" applyNumberFormat="1" applyFont="1" applyFill="1" applyBorder="1" applyAlignment="1">
      <alignment horizontal="right" vertical="top"/>
      <protection/>
    </xf>
    <xf numFmtId="0" fontId="57" fillId="0" borderId="20" xfId="0" applyFont="1" applyBorder="1" applyAlignment="1">
      <alignment vertical="top"/>
    </xf>
    <xf numFmtId="49" fontId="58" fillId="0" borderId="19" xfId="0" applyNumberFormat="1" applyFont="1" applyBorder="1" applyAlignment="1">
      <alignment horizontal="left" vertical="top"/>
    </xf>
    <xf numFmtId="49" fontId="58" fillId="0" borderId="20" xfId="0" applyNumberFormat="1" applyFont="1" applyBorder="1" applyAlignment="1">
      <alignment horizontal="left" vertical="top" wrapText="1"/>
    </xf>
    <xf numFmtId="0" fontId="58" fillId="0" borderId="19" xfId="38" applyFont="1" applyBorder="1" applyAlignment="1">
      <alignment horizontal="left" wrapText="1" indent="1"/>
      <protection/>
    </xf>
    <xf numFmtId="41" fontId="58" fillId="0" borderId="19" xfId="38" applyNumberFormat="1" applyFont="1" applyBorder="1" applyAlignment="1">
      <alignment horizontal="right" wrapText="1"/>
      <protection/>
    </xf>
    <xf numFmtId="41" fontId="58" fillId="0" borderId="21" xfId="38" applyNumberFormat="1" applyFont="1" applyFill="1" applyBorder="1" applyAlignment="1">
      <alignment horizontal="right" vertical="top"/>
      <protection/>
    </xf>
    <xf numFmtId="0" fontId="58" fillId="0" borderId="20" xfId="0" applyFont="1" applyBorder="1" applyAlignment="1">
      <alignment vertical="top"/>
    </xf>
    <xf numFmtId="0" fontId="21" fillId="0" borderId="19" xfId="38" applyFont="1" applyBorder="1" applyAlignment="1">
      <alignment horizontal="left" wrapText="1" indent="1"/>
      <protection/>
    </xf>
    <xf numFmtId="49" fontId="59" fillId="0" borderId="19" xfId="0" applyNumberFormat="1" applyFont="1" applyBorder="1" applyAlignment="1">
      <alignment horizontal="left" vertical="top"/>
    </xf>
    <xf numFmtId="49" fontId="59" fillId="0" borderId="20" xfId="0" applyNumberFormat="1" applyFont="1" applyBorder="1" applyAlignment="1">
      <alignment horizontal="left" vertical="top" wrapText="1"/>
    </xf>
    <xf numFmtId="0" fontId="59" fillId="0" borderId="19" xfId="38" applyFont="1" applyBorder="1" applyAlignment="1">
      <alignment horizontal="left" wrapText="1" indent="1"/>
      <protection/>
    </xf>
    <xf numFmtId="41" fontId="59" fillId="0" borderId="19" xfId="38" applyNumberFormat="1" applyFont="1" applyBorder="1" applyAlignment="1">
      <alignment horizontal="right" wrapText="1"/>
      <protection/>
    </xf>
    <xf numFmtId="41" fontId="59" fillId="0" borderId="21" xfId="38" applyNumberFormat="1" applyFont="1" applyBorder="1" applyAlignment="1">
      <alignment horizontal="right" vertical="top"/>
      <protection/>
    </xf>
    <xf numFmtId="0" fontId="59" fillId="0" borderId="20" xfId="0" applyFont="1" applyBorder="1" applyAlignment="1">
      <alignment vertical="top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/>
    </xf>
    <xf numFmtId="49" fontId="61" fillId="0" borderId="19" xfId="0" applyNumberFormat="1" applyFont="1" applyBorder="1" applyAlignment="1">
      <alignment horizontal="left" vertical="top"/>
    </xf>
    <xf numFmtId="49" fontId="61" fillId="0" borderId="20" xfId="0" applyNumberFormat="1" applyFont="1" applyBorder="1" applyAlignment="1">
      <alignment horizontal="left" vertical="top" wrapText="1"/>
    </xf>
    <xf numFmtId="0" fontId="61" fillId="0" borderId="19" xfId="38" applyFont="1" applyBorder="1" applyAlignment="1">
      <alignment horizontal="left" vertical="top" wrapText="1" indent="1"/>
      <protection/>
    </xf>
    <xf numFmtId="41" fontId="61" fillId="0" borderId="19" xfId="38" applyNumberFormat="1" applyFont="1" applyBorder="1" applyAlignment="1">
      <alignment horizontal="right" wrapText="1"/>
      <protection/>
    </xf>
    <xf numFmtId="41" fontId="61" fillId="0" borderId="21" xfId="38" applyNumberFormat="1" applyFont="1" applyBorder="1" applyAlignment="1">
      <alignment horizontal="right" vertical="top"/>
      <protection/>
    </xf>
    <xf numFmtId="0" fontId="61" fillId="0" borderId="20" xfId="0" applyFont="1" applyBorder="1" applyAlignment="1">
      <alignment vertical="top"/>
    </xf>
    <xf numFmtId="49" fontId="62" fillId="0" borderId="19" xfId="0" applyNumberFormat="1" applyFont="1" applyBorder="1" applyAlignment="1">
      <alignment horizontal="left" vertical="top"/>
    </xf>
    <xf numFmtId="49" fontId="62" fillId="0" borderId="20" xfId="0" applyNumberFormat="1" applyFont="1" applyBorder="1" applyAlignment="1">
      <alignment horizontal="left" vertical="top" wrapText="1"/>
    </xf>
    <xf numFmtId="0" fontId="62" fillId="0" borderId="19" xfId="38" applyFont="1" applyBorder="1" applyAlignment="1">
      <alignment horizontal="left" vertical="top" wrapText="1" indent="1"/>
      <protection/>
    </xf>
    <xf numFmtId="41" fontId="62" fillId="0" borderId="19" xfId="38" applyNumberFormat="1" applyFont="1" applyBorder="1" applyAlignment="1">
      <alignment horizontal="right" wrapText="1"/>
      <protection/>
    </xf>
    <xf numFmtId="41" fontId="62" fillId="0" borderId="21" xfId="38" applyNumberFormat="1" applyFont="1" applyFill="1" applyBorder="1" applyAlignment="1">
      <alignment horizontal="right" vertical="top"/>
      <protection/>
    </xf>
    <xf numFmtId="0" fontId="62" fillId="0" borderId="20" xfId="0" applyFont="1" applyBorder="1" applyAlignment="1">
      <alignment vertical="top"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left" wrapText="1"/>
    </xf>
    <xf numFmtId="0" fontId="63" fillId="0" borderId="0" xfId="0" applyFont="1" applyBorder="1" applyAlignment="1">
      <alignment/>
    </xf>
    <xf numFmtId="49" fontId="64" fillId="0" borderId="19" xfId="0" applyNumberFormat="1" applyFont="1" applyBorder="1" applyAlignment="1">
      <alignment horizontal="left" vertical="top"/>
    </xf>
    <xf numFmtId="49" fontId="64" fillId="0" borderId="20" xfId="0" applyNumberFormat="1" applyFont="1" applyBorder="1" applyAlignment="1">
      <alignment horizontal="left" vertical="top" wrapText="1"/>
    </xf>
    <xf numFmtId="0" fontId="64" fillId="0" borderId="19" xfId="38" applyFont="1" applyBorder="1" applyAlignment="1">
      <alignment horizontal="left" vertical="top" wrapText="1" indent="1"/>
      <protection/>
    </xf>
    <xf numFmtId="41" fontId="64" fillId="0" borderId="19" xfId="38" applyNumberFormat="1" applyFont="1" applyBorder="1" applyAlignment="1">
      <alignment horizontal="right" wrapText="1"/>
      <protection/>
    </xf>
    <xf numFmtId="41" fontId="64" fillId="0" borderId="21" xfId="38" applyNumberFormat="1" applyFont="1" applyFill="1" applyBorder="1" applyAlignment="1">
      <alignment horizontal="right" vertical="top"/>
      <protection/>
    </xf>
    <xf numFmtId="0" fontId="64" fillId="0" borderId="20" xfId="0" applyFont="1" applyBorder="1" applyAlignment="1">
      <alignment vertical="top"/>
    </xf>
    <xf numFmtId="0" fontId="19" fillId="0" borderId="0" xfId="0" applyFont="1" applyBorder="1" applyAlignment="1">
      <alignment/>
    </xf>
    <xf numFmtId="49" fontId="65" fillId="0" borderId="22" xfId="0" applyNumberFormat="1" applyFont="1" applyBorder="1" applyAlignment="1">
      <alignment horizontal="left" vertical="top"/>
    </xf>
    <xf numFmtId="49" fontId="65" fillId="0" borderId="23" xfId="0" applyNumberFormat="1" applyFont="1" applyBorder="1" applyAlignment="1">
      <alignment horizontal="left" vertical="top" wrapText="1"/>
    </xf>
    <xf numFmtId="0" fontId="65" fillId="0" borderId="22" xfId="38" applyFont="1" applyBorder="1" applyAlignment="1">
      <alignment horizontal="left" vertical="top" wrapText="1" indent="1"/>
      <protection/>
    </xf>
    <xf numFmtId="41" fontId="65" fillId="0" borderId="19" xfId="38" applyNumberFormat="1" applyFont="1" applyBorder="1" applyAlignment="1">
      <alignment horizontal="right" wrapText="1"/>
      <protection/>
    </xf>
    <xf numFmtId="41" fontId="65" fillId="0" borderId="21" xfId="38" applyNumberFormat="1" applyFont="1" applyFill="1" applyBorder="1" applyAlignment="1">
      <alignment horizontal="right" vertical="top"/>
      <protection/>
    </xf>
    <xf numFmtId="0" fontId="65" fillId="0" borderId="20" xfId="0" applyFont="1" applyBorder="1" applyAlignment="1">
      <alignment vertical="top"/>
    </xf>
    <xf numFmtId="0" fontId="66" fillId="0" borderId="0" xfId="0" applyFont="1" applyBorder="1" applyAlignment="1">
      <alignment vertical="top" wrapText="1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left" wrapText="1"/>
    </xf>
    <xf numFmtId="0" fontId="66" fillId="0" borderId="0" xfId="0" applyFont="1" applyBorder="1" applyAlignment="1">
      <alignment/>
    </xf>
    <xf numFmtId="0" fontId="21" fillId="0" borderId="19" xfId="38" applyFont="1" applyFill="1" applyBorder="1" applyAlignment="1">
      <alignment horizontal="left" wrapText="1" indent="4"/>
      <protection/>
    </xf>
    <xf numFmtId="49" fontId="67" fillId="0" borderId="19" xfId="0" applyNumberFormat="1" applyFont="1" applyFill="1" applyBorder="1" applyAlignment="1">
      <alignment horizontal="left" vertical="top"/>
    </xf>
    <xf numFmtId="49" fontId="67" fillId="0" borderId="20" xfId="0" applyNumberFormat="1" applyFont="1" applyFill="1" applyBorder="1" applyAlignment="1">
      <alignment horizontal="left" vertical="top" wrapText="1"/>
    </xf>
    <xf numFmtId="0" fontId="67" fillId="0" borderId="19" xfId="38" applyFont="1" applyFill="1" applyBorder="1" applyAlignment="1">
      <alignment horizontal="left" wrapText="1" indent="4"/>
      <protection/>
    </xf>
    <xf numFmtId="41" fontId="67" fillId="0" borderId="19" xfId="38" applyNumberFormat="1" applyFont="1" applyFill="1" applyBorder="1" applyAlignment="1">
      <alignment horizontal="right" wrapText="1"/>
      <protection/>
    </xf>
    <xf numFmtId="41" fontId="67" fillId="0" borderId="21" xfId="38" applyNumberFormat="1" applyFont="1" applyFill="1" applyBorder="1" applyAlignment="1">
      <alignment horizontal="right" vertical="top"/>
      <protection/>
    </xf>
    <xf numFmtId="0" fontId="67" fillId="0" borderId="20" xfId="0" applyFont="1" applyFill="1" applyBorder="1" applyAlignment="1">
      <alignment vertical="top"/>
    </xf>
    <xf numFmtId="49" fontId="64" fillId="0" borderId="19" xfId="0" applyNumberFormat="1" applyFont="1" applyFill="1" applyBorder="1" applyAlignment="1">
      <alignment horizontal="left" vertical="top"/>
    </xf>
    <xf numFmtId="49" fontId="64" fillId="0" borderId="20" xfId="0" applyNumberFormat="1" applyFont="1" applyFill="1" applyBorder="1" applyAlignment="1">
      <alignment horizontal="left" vertical="top" wrapText="1"/>
    </xf>
    <xf numFmtId="0" fontId="64" fillId="0" borderId="19" xfId="38" applyFont="1" applyFill="1" applyBorder="1" applyAlignment="1">
      <alignment horizontal="left" vertical="top" wrapText="1" indent="4"/>
      <protection/>
    </xf>
    <xf numFmtId="41" fontId="64" fillId="0" borderId="19" xfId="38" applyNumberFormat="1" applyFont="1" applyFill="1" applyBorder="1" applyAlignment="1">
      <alignment horizontal="right" wrapText="1"/>
      <protection/>
    </xf>
    <xf numFmtId="0" fontId="64" fillId="0" borderId="20" xfId="0" applyFont="1" applyFill="1" applyBorder="1" applyAlignment="1">
      <alignment vertical="top"/>
    </xf>
    <xf numFmtId="0" fontId="68" fillId="0" borderId="0" xfId="0" applyFont="1" applyFill="1" applyAlignment="1">
      <alignment vertical="top" wrapText="1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/>
    </xf>
    <xf numFmtId="49" fontId="62" fillId="0" borderId="19" xfId="0" applyNumberFormat="1" applyFont="1" applyFill="1" applyBorder="1" applyAlignment="1">
      <alignment horizontal="left" vertical="top"/>
    </xf>
    <xf numFmtId="49" fontId="62" fillId="0" borderId="20" xfId="0" applyNumberFormat="1" applyFont="1" applyFill="1" applyBorder="1" applyAlignment="1">
      <alignment horizontal="left" vertical="top" wrapText="1"/>
    </xf>
    <xf numFmtId="0" fontId="62" fillId="0" borderId="19" xfId="38" applyFont="1" applyFill="1" applyBorder="1" applyAlignment="1">
      <alignment horizontal="left" wrapText="1" indent="4"/>
      <protection/>
    </xf>
    <xf numFmtId="41" fontId="62" fillId="0" borderId="19" xfId="38" applyNumberFormat="1" applyFont="1" applyFill="1" applyBorder="1" applyAlignment="1">
      <alignment horizontal="right" wrapText="1"/>
      <protection/>
    </xf>
    <xf numFmtId="0" fontId="62" fillId="0" borderId="20" xfId="0" applyFont="1" applyFill="1" applyBorder="1" applyAlignment="1">
      <alignment vertical="top"/>
    </xf>
    <xf numFmtId="0" fontId="63" fillId="0" borderId="0" xfId="0" applyFont="1" applyFill="1" applyAlignment="1">
      <alignment vertical="top" wrapText="1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left" wrapText="1"/>
    </xf>
    <xf numFmtId="0" fontId="63" fillId="0" borderId="0" xfId="0" applyFont="1" applyFill="1" applyAlignment="1">
      <alignment/>
    </xf>
    <xf numFmtId="49" fontId="57" fillId="0" borderId="19" xfId="0" applyNumberFormat="1" applyFont="1" applyFill="1" applyBorder="1" applyAlignment="1">
      <alignment horizontal="left" vertical="top"/>
    </xf>
    <xf numFmtId="49" fontId="57" fillId="0" borderId="20" xfId="0" applyNumberFormat="1" applyFont="1" applyFill="1" applyBorder="1" applyAlignment="1">
      <alignment horizontal="left" vertical="top" wrapText="1"/>
    </xf>
    <xf numFmtId="0" fontId="57" fillId="0" borderId="19" xfId="38" applyFont="1" applyFill="1" applyBorder="1" applyAlignment="1">
      <alignment horizontal="left" vertical="top" wrapText="1" indent="4"/>
      <protection/>
    </xf>
    <xf numFmtId="41" fontId="57" fillId="0" borderId="19" xfId="38" applyNumberFormat="1" applyFont="1" applyFill="1" applyBorder="1" applyAlignment="1">
      <alignment horizontal="right" wrapText="1"/>
      <protection/>
    </xf>
    <xf numFmtId="0" fontId="57" fillId="0" borderId="20" xfId="0" applyFont="1" applyFill="1" applyBorder="1" applyAlignment="1">
      <alignment vertical="top"/>
    </xf>
    <xf numFmtId="0" fontId="62" fillId="0" borderId="19" xfId="38" applyFont="1" applyFill="1" applyBorder="1" applyAlignment="1">
      <alignment horizontal="left" vertical="top" wrapText="1" indent="4"/>
      <protection/>
    </xf>
    <xf numFmtId="0" fontId="21" fillId="0" borderId="19" xfId="0" applyFont="1" applyFill="1" applyBorder="1" applyAlignment="1">
      <alignment horizontal="left" indent="4"/>
    </xf>
    <xf numFmtId="41" fontId="21" fillId="0" borderId="19" xfId="0" applyNumberFormat="1" applyFont="1" applyFill="1" applyBorder="1" applyAlignment="1">
      <alignment horizontal="right"/>
    </xf>
    <xf numFmtId="41" fontId="21" fillId="0" borderId="21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23" fillId="0" borderId="19" xfId="38" applyFont="1" applyFill="1" applyBorder="1" applyAlignment="1">
      <alignment horizontal="left" wrapText="1" indent="1"/>
      <protection/>
    </xf>
    <xf numFmtId="0" fontId="23" fillId="0" borderId="19" xfId="38" applyFont="1" applyFill="1" applyBorder="1" applyAlignment="1">
      <alignment horizontal="left" wrapText="1"/>
      <protection/>
    </xf>
    <xf numFmtId="0" fontId="21" fillId="0" borderId="19" xfId="38" applyFont="1" applyFill="1" applyBorder="1" applyAlignment="1">
      <alignment horizontal="left" vertical="top" wrapText="1" indent="4"/>
      <protection/>
    </xf>
    <xf numFmtId="0" fontId="21" fillId="0" borderId="19" xfId="38" applyFont="1" applyFill="1" applyBorder="1" applyAlignment="1">
      <alignment horizontal="left" wrapText="1" indent="5"/>
      <protection/>
    </xf>
    <xf numFmtId="0" fontId="21" fillId="0" borderId="19" xfId="38" applyFont="1" applyFill="1" applyBorder="1" applyAlignment="1">
      <alignment horizontal="left" wrapText="1" indent="6"/>
      <protection/>
    </xf>
    <xf numFmtId="0" fontId="21" fillId="0" borderId="19" xfId="38" applyFont="1" applyFill="1" applyBorder="1" applyAlignment="1">
      <alignment horizontal="left" vertical="top" wrapText="1" indent="6"/>
      <protection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Alignment="1">
      <alignment/>
    </xf>
    <xf numFmtId="0" fontId="25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 wrapText="1"/>
    </xf>
    <xf numFmtId="49" fontId="61" fillId="0" borderId="19" xfId="0" applyNumberFormat="1" applyFont="1" applyFill="1" applyBorder="1" applyAlignment="1">
      <alignment horizontal="left" vertical="top"/>
    </xf>
    <xf numFmtId="49" fontId="61" fillId="0" borderId="20" xfId="0" applyNumberFormat="1" applyFont="1" applyFill="1" applyBorder="1" applyAlignment="1">
      <alignment horizontal="left" vertical="top" wrapText="1"/>
    </xf>
    <xf numFmtId="0" fontId="61" fillId="0" borderId="19" xfId="38" applyFont="1" applyFill="1" applyBorder="1" applyAlignment="1">
      <alignment horizontal="left" vertical="top" wrapText="1" indent="6"/>
      <protection/>
    </xf>
    <xf numFmtId="41" fontId="61" fillId="0" borderId="19" xfId="38" applyNumberFormat="1" applyFont="1" applyFill="1" applyBorder="1" applyAlignment="1">
      <alignment horizontal="right" wrapText="1"/>
      <protection/>
    </xf>
    <xf numFmtId="41" fontId="61" fillId="0" borderId="21" xfId="38" applyNumberFormat="1" applyFont="1" applyFill="1" applyBorder="1" applyAlignment="1">
      <alignment horizontal="right" vertical="top"/>
      <protection/>
    </xf>
    <xf numFmtId="0" fontId="61" fillId="0" borderId="20" xfId="0" applyFont="1" applyFill="1" applyBorder="1" applyAlignment="1">
      <alignment vertical="top"/>
    </xf>
    <xf numFmtId="0" fontId="61" fillId="0" borderId="0" xfId="0" applyFont="1" applyFill="1" applyAlignment="1">
      <alignment vertical="top" wrapText="1"/>
    </xf>
    <xf numFmtId="0" fontId="61" fillId="0" borderId="0" xfId="0" applyFont="1" applyFill="1" applyAlignment="1">
      <alignment vertical="top"/>
    </xf>
    <xf numFmtId="0" fontId="61" fillId="0" borderId="0" xfId="0" applyFont="1" applyFill="1" applyAlignment="1">
      <alignment horizontal="left" vertical="top" wrapText="1"/>
    </xf>
    <xf numFmtId="49" fontId="69" fillId="0" borderId="19" xfId="0" applyNumberFormat="1" applyFont="1" applyFill="1" applyBorder="1" applyAlignment="1">
      <alignment horizontal="left" vertical="top"/>
    </xf>
    <xf numFmtId="49" fontId="69" fillId="0" borderId="20" xfId="0" applyNumberFormat="1" applyFont="1" applyFill="1" applyBorder="1" applyAlignment="1">
      <alignment horizontal="left" vertical="top" wrapText="1"/>
    </xf>
    <xf numFmtId="0" fontId="69" fillId="0" borderId="19" xfId="38" applyFont="1" applyFill="1" applyBorder="1" applyAlignment="1">
      <alignment horizontal="left" wrapText="1" indent="6"/>
      <protection/>
    </xf>
    <xf numFmtId="41" fontId="69" fillId="0" borderId="19" xfId="38" applyNumberFormat="1" applyFont="1" applyFill="1" applyBorder="1" applyAlignment="1">
      <alignment horizontal="right" wrapText="1"/>
      <protection/>
    </xf>
    <xf numFmtId="41" fontId="69" fillId="0" borderId="21" xfId="38" applyNumberFormat="1" applyFont="1" applyFill="1" applyBorder="1" applyAlignment="1">
      <alignment horizontal="right" vertical="top"/>
      <protection/>
    </xf>
    <xf numFmtId="0" fontId="69" fillId="0" borderId="20" xfId="0" applyFont="1" applyFill="1" applyBorder="1" applyAlignment="1">
      <alignment vertical="top"/>
    </xf>
    <xf numFmtId="0" fontId="69" fillId="0" borderId="0" xfId="0" applyFont="1" applyFill="1" applyAlignment="1">
      <alignment vertical="top" wrapText="1"/>
    </xf>
    <xf numFmtId="0" fontId="69" fillId="0" borderId="0" xfId="0" applyFont="1" applyFill="1" applyAlignment="1">
      <alignment vertical="top"/>
    </xf>
    <xf numFmtId="0" fontId="69" fillId="0" borderId="0" xfId="0" applyFont="1" applyFill="1" applyAlignment="1">
      <alignment horizontal="left" vertical="top" wrapText="1"/>
    </xf>
    <xf numFmtId="49" fontId="21" fillId="0" borderId="22" xfId="0" applyNumberFormat="1" applyFont="1" applyFill="1" applyBorder="1" applyAlignment="1">
      <alignment horizontal="left" vertical="top"/>
    </xf>
    <xf numFmtId="49" fontId="21" fillId="0" borderId="23" xfId="0" applyNumberFormat="1" applyFont="1" applyFill="1" applyBorder="1" applyAlignment="1">
      <alignment horizontal="left" vertical="top" wrapText="1"/>
    </xf>
    <xf numFmtId="0" fontId="21" fillId="0" borderId="22" xfId="38" applyFont="1" applyFill="1" applyBorder="1" applyAlignment="1">
      <alignment horizontal="left" vertical="top" wrapText="1" indent="4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top" wrapText="1"/>
    </xf>
    <xf numFmtId="0" fontId="21" fillId="0" borderId="22" xfId="38" applyFont="1" applyFill="1" applyBorder="1" applyAlignment="1">
      <alignment horizontal="left" wrapText="1" indent="6"/>
      <protection/>
    </xf>
    <xf numFmtId="0" fontId="22" fillId="0" borderId="19" xfId="0" applyFont="1" applyBorder="1" applyAlignment="1">
      <alignment horizontal="left" vertical="top" wrapText="1"/>
    </xf>
    <xf numFmtId="49" fontId="21" fillId="18" borderId="19" xfId="0" applyNumberFormat="1" applyFont="1" applyFill="1" applyBorder="1" applyAlignment="1">
      <alignment horizontal="left" vertical="top"/>
    </xf>
    <xf numFmtId="49" fontId="21" fillId="18" borderId="20" xfId="0" applyNumberFormat="1" applyFont="1" applyFill="1" applyBorder="1" applyAlignment="1">
      <alignment horizontal="left" vertical="top" wrapText="1"/>
    </xf>
    <xf numFmtId="0" fontId="21" fillId="18" borderId="19" xfId="0" applyFont="1" applyFill="1" applyBorder="1" applyAlignment="1">
      <alignment horizontal="left" vertical="top" wrapText="1"/>
    </xf>
    <xf numFmtId="41" fontId="21" fillId="18" borderId="19" xfId="0" applyNumberFormat="1" applyFont="1" applyFill="1" applyBorder="1" applyAlignment="1">
      <alignment horizontal="left" vertical="top" wrapText="1"/>
    </xf>
    <xf numFmtId="3" fontId="21" fillId="18" borderId="21" xfId="0" applyNumberFormat="1" applyFont="1" applyFill="1" applyBorder="1" applyAlignment="1">
      <alignment horizontal="right" vertical="top"/>
    </xf>
    <xf numFmtId="0" fontId="21" fillId="18" borderId="20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left" vertical="top" wrapText="1"/>
    </xf>
    <xf numFmtId="3" fontId="21" fillId="0" borderId="21" xfId="0" applyNumberFormat="1" applyFont="1" applyFill="1" applyBorder="1" applyAlignment="1">
      <alignment horizontal="right" vertical="top"/>
    </xf>
    <xf numFmtId="0" fontId="21" fillId="0" borderId="20" xfId="0" applyFont="1" applyFill="1" applyBorder="1" applyAlignment="1">
      <alignment horizontal="center" vertical="top"/>
    </xf>
    <xf numFmtId="49" fontId="21" fillId="35" borderId="19" xfId="0" applyNumberFormat="1" applyFont="1" applyFill="1" applyBorder="1" applyAlignment="1">
      <alignment horizontal="left" vertical="top"/>
    </xf>
    <xf numFmtId="49" fontId="21" fillId="35" borderId="20" xfId="0" applyNumberFormat="1" applyFont="1" applyFill="1" applyBorder="1" applyAlignment="1">
      <alignment horizontal="left" vertical="top" wrapText="1"/>
    </xf>
    <xf numFmtId="0" fontId="21" fillId="35" borderId="19" xfId="0" applyFont="1" applyFill="1" applyBorder="1" applyAlignment="1">
      <alignment horizontal="left" vertical="top" wrapText="1"/>
    </xf>
    <xf numFmtId="41" fontId="21" fillId="35" borderId="19" xfId="0" applyNumberFormat="1" applyFont="1" applyFill="1" applyBorder="1" applyAlignment="1">
      <alignment horizontal="left" vertical="top" wrapText="1"/>
    </xf>
    <xf numFmtId="3" fontId="21" fillId="35" borderId="21" xfId="0" applyNumberFormat="1" applyFont="1" applyFill="1" applyBorder="1" applyAlignment="1">
      <alignment horizontal="right" vertical="top"/>
    </xf>
    <xf numFmtId="0" fontId="21" fillId="35" borderId="20" xfId="0" applyFont="1" applyFill="1" applyBorder="1" applyAlignment="1">
      <alignment horizontal="center" vertical="top"/>
    </xf>
    <xf numFmtId="49" fontId="21" fillId="34" borderId="19" xfId="0" applyNumberFormat="1" applyFont="1" applyFill="1" applyBorder="1" applyAlignment="1">
      <alignment horizontal="left" vertical="top"/>
    </xf>
    <xf numFmtId="49" fontId="21" fillId="34" borderId="20" xfId="0" applyNumberFormat="1" applyFont="1" applyFill="1" applyBorder="1" applyAlignment="1">
      <alignment horizontal="left" vertical="top" wrapText="1"/>
    </xf>
    <xf numFmtId="0" fontId="21" fillId="34" borderId="19" xfId="0" applyFont="1" applyFill="1" applyBorder="1" applyAlignment="1">
      <alignment horizontal="left" vertical="top" wrapText="1"/>
    </xf>
    <xf numFmtId="41" fontId="21" fillId="34" borderId="19" xfId="0" applyNumberFormat="1" applyFont="1" applyFill="1" applyBorder="1" applyAlignment="1">
      <alignment horizontal="left" vertical="top" wrapText="1"/>
    </xf>
    <xf numFmtId="3" fontId="21" fillId="34" borderId="21" xfId="0" applyNumberFormat="1" applyFont="1" applyFill="1" applyBorder="1" applyAlignment="1">
      <alignment horizontal="right" vertical="top"/>
    </xf>
    <xf numFmtId="0" fontId="21" fillId="34" borderId="20" xfId="0" applyFont="1" applyFill="1" applyBorder="1" applyAlignment="1">
      <alignment horizontal="center" vertical="top"/>
    </xf>
    <xf numFmtId="49" fontId="21" fillId="11" borderId="19" xfId="0" applyNumberFormat="1" applyFont="1" applyFill="1" applyBorder="1" applyAlignment="1">
      <alignment horizontal="left" vertical="top"/>
    </xf>
    <xf numFmtId="49" fontId="21" fillId="11" borderId="19" xfId="0" applyNumberFormat="1" applyFont="1" applyFill="1" applyBorder="1" applyAlignment="1">
      <alignment horizontal="left" vertical="top" wrapText="1"/>
    </xf>
    <xf numFmtId="49" fontId="21" fillId="11" borderId="20" xfId="0" applyNumberFormat="1" applyFont="1" applyFill="1" applyBorder="1" applyAlignment="1">
      <alignment horizontal="left" vertical="top" wrapText="1"/>
    </xf>
    <xf numFmtId="0" fontId="21" fillId="11" borderId="19" xfId="38" applyFont="1" applyFill="1" applyBorder="1" applyAlignment="1">
      <alignment horizontal="left" vertical="top" wrapText="1" indent="2"/>
      <protection/>
    </xf>
    <xf numFmtId="41" fontId="21" fillId="11" borderId="19" xfId="38" applyNumberFormat="1" applyFont="1" applyFill="1" applyBorder="1" applyAlignment="1">
      <alignment horizontal="right" vertical="top" wrapText="1"/>
      <protection/>
    </xf>
    <xf numFmtId="41" fontId="21" fillId="11" borderId="21" xfId="38" applyNumberFormat="1" applyFont="1" applyFill="1" applyBorder="1" applyAlignment="1">
      <alignment horizontal="right" vertical="top"/>
      <protection/>
    </xf>
    <xf numFmtId="0" fontId="21" fillId="11" borderId="20" xfId="0" applyFont="1" applyFill="1" applyBorder="1" applyAlignment="1">
      <alignment vertical="top"/>
    </xf>
    <xf numFmtId="0" fontId="21" fillId="18" borderId="19" xfId="38" applyFont="1" applyFill="1" applyBorder="1" applyAlignment="1">
      <alignment horizontal="left" vertical="top" wrapText="1" indent="6"/>
      <protection/>
    </xf>
    <xf numFmtId="41" fontId="21" fillId="18" borderId="19" xfId="38" applyNumberFormat="1" applyFont="1" applyFill="1" applyBorder="1" applyAlignment="1">
      <alignment horizontal="right" vertical="top" wrapText="1"/>
      <protection/>
    </xf>
    <xf numFmtId="41" fontId="21" fillId="18" borderId="21" xfId="38" applyNumberFormat="1" applyFont="1" applyFill="1" applyBorder="1" applyAlignment="1">
      <alignment horizontal="right" vertical="top"/>
      <protection/>
    </xf>
    <xf numFmtId="0" fontId="21" fillId="18" borderId="20" xfId="0" applyFont="1" applyFill="1" applyBorder="1" applyAlignment="1">
      <alignment vertical="top"/>
    </xf>
    <xf numFmtId="0" fontId="21" fillId="35" borderId="19" xfId="38" applyFont="1" applyFill="1" applyBorder="1" applyAlignment="1">
      <alignment horizontal="left" vertical="top" wrapText="1" indent="6"/>
      <protection/>
    </xf>
    <xf numFmtId="41" fontId="21" fillId="35" borderId="19" xfId="38" applyNumberFormat="1" applyFont="1" applyFill="1" applyBorder="1" applyAlignment="1">
      <alignment horizontal="right" vertical="top" wrapText="1"/>
      <protection/>
    </xf>
    <xf numFmtId="41" fontId="21" fillId="35" borderId="21" xfId="38" applyNumberFormat="1" applyFont="1" applyFill="1" applyBorder="1" applyAlignment="1">
      <alignment horizontal="right" vertical="top"/>
      <protection/>
    </xf>
    <xf numFmtId="0" fontId="21" fillId="35" borderId="20" xfId="0" applyFont="1" applyFill="1" applyBorder="1" applyAlignment="1">
      <alignment vertical="top"/>
    </xf>
    <xf numFmtId="0" fontId="21" fillId="34" borderId="19" xfId="38" applyFont="1" applyFill="1" applyBorder="1" applyAlignment="1">
      <alignment horizontal="left" vertical="top" wrapText="1" indent="6"/>
      <protection/>
    </xf>
    <xf numFmtId="41" fontId="21" fillId="34" borderId="19" xfId="38" applyNumberFormat="1" applyFont="1" applyFill="1" applyBorder="1" applyAlignment="1">
      <alignment horizontal="right" vertical="top" wrapText="1"/>
      <protection/>
    </xf>
    <xf numFmtId="41" fontId="21" fillId="34" borderId="21" xfId="38" applyNumberFormat="1" applyFont="1" applyFill="1" applyBorder="1" applyAlignment="1">
      <alignment horizontal="right" vertical="top"/>
      <protection/>
    </xf>
    <xf numFmtId="0" fontId="21" fillId="34" borderId="20" xfId="0" applyFont="1" applyFill="1" applyBorder="1" applyAlignment="1">
      <alignment vertical="top"/>
    </xf>
    <xf numFmtId="49" fontId="21" fillId="18" borderId="19" xfId="0" applyNumberFormat="1" applyFont="1" applyFill="1" applyBorder="1" applyAlignment="1">
      <alignment horizontal="left" vertical="top" wrapText="1"/>
    </xf>
    <xf numFmtId="0" fontId="21" fillId="18" borderId="19" xfId="38" applyFont="1" applyFill="1" applyBorder="1" applyAlignment="1">
      <alignment horizontal="left" vertical="top" wrapText="1" indent="2"/>
      <protection/>
    </xf>
    <xf numFmtId="49" fontId="21" fillId="18" borderId="22" xfId="0" applyNumberFormat="1" applyFont="1" applyFill="1" applyBorder="1" applyAlignment="1">
      <alignment horizontal="left" vertical="top"/>
    </xf>
    <xf numFmtId="49" fontId="21" fillId="18" borderId="23" xfId="0" applyNumberFormat="1" applyFont="1" applyFill="1" applyBorder="1" applyAlignment="1">
      <alignment horizontal="left" vertical="top" wrapText="1"/>
    </xf>
    <xf numFmtId="0" fontId="21" fillId="18" borderId="22" xfId="38" applyFont="1" applyFill="1" applyBorder="1" applyAlignment="1">
      <alignment horizontal="left" vertical="top" wrapText="1" indent="6"/>
      <protection/>
    </xf>
    <xf numFmtId="0" fontId="21" fillId="0" borderId="19" xfId="38" applyFont="1" applyBorder="1" applyAlignment="1">
      <alignment horizontal="left" wrapText="1" indent="5"/>
      <protection/>
    </xf>
    <xf numFmtId="41" fontId="21" fillId="18" borderId="19" xfId="38" applyNumberFormat="1" applyFont="1" applyFill="1" applyBorder="1" applyAlignment="1">
      <alignment horizontal="right" wrapText="1"/>
      <protection/>
    </xf>
    <xf numFmtId="0" fontId="21" fillId="0" borderId="22" xfId="38" applyFont="1" applyBorder="1" applyAlignment="1">
      <alignment horizontal="left" vertical="top" wrapText="1" indent="6"/>
      <protection/>
    </xf>
    <xf numFmtId="0" fontId="21" fillId="0" borderId="19" xfId="38" applyFont="1" applyBorder="1" applyAlignment="1">
      <alignment horizontal="left" vertical="top" wrapText="1" indent="5"/>
      <protection/>
    </xf>
    <xf numFmtId="0" fontId="21" fillId="35" borderId="19" xfId="38" applyFont="1" applyFill="1" applyBorder="1" applyAlignment="1">
      <alignment horizontal="left" vertical="top" wrapText="1" indent="2"/>
      <protection/>
    </xf>
    <xf numFmtId="41" fontId="21" fillId="35" borderId="19" xfId="38" applyNumberFormat="1" applyFont="1" applyFill="1" applyBorder="1" applyAlignment="1">
      <alignment horizontal="right" wrapText="1"/>
      <protection/>
    </xf>
    <xf numFmtId="0" fontId="21" fillId="18" borderId="22" xfId="38" applyFont="1" applyFill="1" applyBorder="1" applyAlignment="1">
      <alignment horizontal="left" wrapText="1" indent="2"/>
      <protection/>
    </xf>
    <xf numFmtId="0" fontId="21" fillId="0" borderId="19" xfId="38" applyFont="1" applyBorder="1" applyAlignment="1">
      <alignment horizontal="left" vertical="top" wrapText="1" indent="3"/>
      <protection/>
    </xf>
    <xf numFmtId="0" fontId="19" fillId="0" borderId="22" xfId="0" applyFont="1" applyBorder="1" applyAlignment="1">
      <alignment horizontal="left"/>
    </xf>
    <xf numFmtId="0" fontId="19" fillId="0" borderId="22" xfId="0" applyFont="1" applyBorder="1" applyAlignment="1">
      <alignment/>
    </xf>
    <xf numFmtId="3" fontId="19" fillId="0" borderId="24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vertical="top"/>
    </xf>
    <xf numFmtId="49" fontId="21" fillId="0" borderId="0" xfId="0" applyNumberFormat="1" applyFont="1" applyAlignment="1">
      <alignment horizontal="left" vertical="top"/>
    </xf>
    <xf numFmtId="49" fontId="21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_mas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AA310"/>
  <sheetViews>
    <sheetView tabSelected="1" zoomScale="60" zoomScaleNormal="60" zoomScalePageLayoutView="0" workbookViewId="0" topLeftCell="A285">
      <selection activeCell="C298" sqref="C298"/>
    </sheetView>
  </sheetViews>
  <sheetFormatPr defaultColWidth="9.140625" defaultRowHeight="12.75"/>
  <cols>
    <col min="1" max="1" width="21.7109375" style="275" customWidth="1"/>
    <col min="2" max="2" width="17.421875" style="275" customWidth="1"/>
    <col min="3" max="3" width="60.57421875" style="276" customWidth="1"/>
    <col min="4" max="4" width="106.57421875" style="277" customWidth="1"/>
    <col min="5" max="5" width="16.421875" style="3" hidden="1" customWidth="1"/>
    <col min="6" max="6" width="23.57421875" style="278" hidden="1" customWidth="1"/>
    <col min="7" max="7" width="6.7109375" style="279" hidden="1" customWidth="1"/>
    <col min="8" max="8" width="9.140625" style="2" customWidth="1"/>
    <col min="9" max="12" width="9.140625" style="3" customWidth="1"/>
    <col min="13" max="13" width="77.8515625" style="4" hidden="1" customWidth="1"/>
    <col min="14" max="17" width="9.140625" style="3" hidden="1" customWidth="1"/>
    <col min="18" max="18" width="9.140625" style="5" hidden="1" customWidth="1"/>
    <col min="19" max="29" width="9.140625" style="3" hidden="1" customWidth="1"/>
    <col min="30" max="16384" width="9.140625" style="3" customWidth="1"/>
  </cols>
  <sheetData>
    <row r="1" spans="1:7" ht="28.5">
      <c r="A1" s="1" t="s">
        <v>0</v>
      </c>
      <c r="B1" s="1"/>
      <c r="C1" s="1"/>
      <c r="D1" s="1"/>
      <c r="E1" s="1"/>
      <c r="F1" s="1"/>
      <c r="G1" s="1"/>
    </row>
    <row r="2" spans="1:18" s="8" customFormat="1" ht="10.5" customHeight="1">
      <c r="A2" s="6"/>
      <c r="B2" s="6"/>
      <c r="C2" s="6"/>
      <c r="D2" s="6"/>
      <c r="E2" s="6"/>
      <c r="F2" s="6"/>
      <c r="G2" s="6"/>
      <c r="H2" s="7"/>
      <c r="M2" s="9"/>
      <c r="R2" s="10"/>
    </row>
    <row r="3" spans="1:18" s="16" customFormat="1" ht="26.25">
      <c r="A3" s="11" t="s">
        <v>1</v>
      </c>
      <c r="B3" s="12" t="s">
        <v>2</v>
      </c>
      <c r="C3" s="12" t="s">
        <v>3</v>
      </c>
      <c r="D3" s="13" t="s">
        <v>4</v>
      </c>
      <c r="E3" s="13"/>
      <c r="F3" s="14" t="s">
        <v>5</v>
      </c>
      <c r="G3" s="14"/>
      <c r="H3" s="15"/>
      <c r="M3" s="15"/>
      <c r="R3" s="17"/>
    </row>
    <row r="4" spans="1:18" s="24" customFormat="1" ht="27" thickBot="1">
      <c r="A4" s="18"/>
      <c r="B4" s="18"/>
      <c r="C4" s="19"/>
      <c r="D4" s="20" t="s">
        <v>6</v>
      </c>
      <c r="E4" s="20"/>
      <c r="F4" s="21">
        <f>SUM(F5+F15+F22+F34+F45+F51+F63+F76+F231)</f>
        <v>237965607900</v>
      </c>
      <c r="G4" s="22" t="s">
        <v>7</v>
      </c>
      <c r="H4" s="23"/>
      <c r="M4" s="25"/>
      <c r="R4" s="26"/>
    </row>
    <row r="5" spans="1:25" ht="27" thickTop="1">
      <c r="A5" s="27"/>
      <c r="B5" s="27"/>
      <c r="C5" s="28"/>
      <c r="D5" s="29" t="s">
        <v>8</v>
      </c>
      <c r="E5" s="30"/>
      <c r="F5" s="31">
        <f>SUM(F7+F11)</f>
        <v>65794610400</v>
      </c>
      <c r="G5" s="32" t="s">
        <v>7</v>
      </c>
      <c r="N5" s="33" t="s">
        <v>9</v>
      </c>
      <c r="R5" s="33">
        <v>697100</v>
      </c>
      <c r="S5" s="33"/>
      <c r="U5" s="33" t="s">
        <v>10</v>
      </c>
      <c r="Y5" s="33">
        <v>246508600</v>
      </c>
    </row>
    <row r="6" spans="1:25" ht="27" hidden="1">
      <c r="A6" s="34"/>
      <c r="B6" s="34"/>
      <c r="C6" s="35"/>
      <c r="D6" s="36" t="s">
        <v>11</v>
      </c>
      <c r="E6" s="36"/>
      <c r="F6" s="37"/>
      <c r="G6" s="38"/>
      <c r="N6" s="33" t="s">
        <v>9</v>
      </c>
      <c r="R6" s="33">
        <v>697100</v>
      </c>
      <c r="S6" s="33"/>
      <c r="U6" s="33" t="s">
        <v>10</v>
      </c>
      <c r="Y6" s="33">
        <v>418582400</v>
      </c>
    </row>
    <row r="7" spans="1:18" s="24" customFormat="1" ht="27">
      <c r="A7" s="39" t="s">
        <v>12</v>
      </c>
      <c r="B7" s="40"/>
      <c r="C7" s="35"/>
      <c r="D7" s="41" t="s">
        <v>13</v>
      </c>
      <c r="E7" s="41"/>
      <c r="F7" s="42">
        <f>SUM(F8)</f>
        <v>56583456000</v>
      </c>
      <c r="G7" s="43" t="s">
        <v>7</v>
      </c>
      <c r="H7" s="23"/>
      <c r="M7" s="25"/>
      <c r="R7" s="26"/>
    </row>
    <row r="8" spans="1:18" ht="23.25">
      <c r="A8" s="34"/>
      <c r="B8" s="34"/>
      <c r="C8" s="35"/>
      <c r="D8" s="44" t="s">
        <v>14</v>
      </c>
      <c r="E8" s="45"/>
      <c r="F8" s="46">
        <f>SUM(F9)</f>
        <v>56583456000</v>
      </c>
      <c r="G8" s="47" t="s">
        <v>7</v>
      </c>
      <c r="R8" s="3"/>
    </row>
    <row r="9" spans="1:13" s="50" customFormat="1" ht="27">
      <c r="A9" s="34"/>
      <c r="B9" s="34"/>
      <c r="C9" s="35"/>
      <c r="D9" s="48" t="s">
        <v>15</v>
      </c>
      <c r="E9" s="45"/>
      <c r="F9" s="46">
        <f>SUM(F10)</f>
        <v>56583456000</v>
      </c>
      <c r="G9" s="47" t="s">
        <v>7</v>
      </c>
      <c r="H9" s="49"/>
      <c r="M9" s="51"/>
    </row>
    <row r="10" spans="1:18" ht="23.25">
      <c r="A10" s="34" t="s">
        <v>16</v>
      </c>
      <c r="B10" s="34" t="s">
        <v>17</v>
      </c>
      <c r="C10" s="35" t="s">
        <v>18</v>
      </c>
      <c r="D10" s="52" t="s">
        <v>19</v>
      </c>
      <c r="E10" s="53"/>
      <c r="F10" s="54">
        <v>56583456000</v>
      </c>
      <c r="G10" s="55" t="s">
        <v>7</v>
      </c>
      <c r="N10" s="33" t="s">
        <v>20</v>
      </c>
      <c r="R10" s="3"/>
    </row>
    <row r="11" spans="1:18" ht="27">
      <c r="A11" s="39" t="s">
        <v>21</v>
      </c>
      <c r="B11" s="40"/>
      <c r="C11" s="35"/>
      <c r="D11" s="41" t="s">
        <v>22</v>
      </c>
      <c r="E11" s="41"/>
      <c r="F11" s="42">
        <f>SUM(F12)</f>
        <v>9211154400</v>
      </c>
      <c r="G11" s="43" t="s">
        <v>7</v>
      </c>
      <c r="N11" s="33"/>
      <c r="R11" s="3"/>
    </row>
    <row r="12" spans="1:18" ht="23.25">
      <c r="A12" s="34"/>
      <c r="B12" s="34"/>
      <c r="C12" s="35"/>
      <c r="D12" s="44" t="s">
        <v>14</v>
      </c>
      <c r="E12" s="45"/>
      <c r="F12" s="46">
        <f>SUM(F13)</f>
        <v>9211154400</v>
      </c>
      <c r="G12" s="47" t="s">
        <v>7</v>
      </c>
      <c r="N12" s="33"/>
      <c r="R12" s="3"/>
    </row>
    <row r="13" spans="1:18" ht="23.25">
      <c r="A13" s="34"/>
      <c r="B13" s="34"/>
      <c r="C13" s="35"/>
      <c r="D13" s="48" t="s">
        <v>15</v>
      </c>
      <c r="E13" s="45"/>
      <c r="F13" s="46">
        <f>SUM(F14)</f>
        <v>9211154400</v>
      </c>
      <c r="G13" s="47" t="s">
        <v>7</v>
      </c>
      <c r="N13" s="33"/>
      <c r="R13" s="3"/>
    </row>
    <row r="14" spans="1:18" ht="23.25">
      <c r="A14" s="34" t="s">
        <v>23</v>
      </c>
      <c r="B14" s="34" t="s">
        <v>24</v>
      </c>
      <c r="C14" s="35" t="s">
        <v>25</v>
      </c>
      <c r="D14" s="56" t="s">
        <v>26</v>
      </c>
      <c r="E14" s="53"/>
      <c r="F14" s="54">
        <v>9211154400</v>
      </c>
      <c r="G14" s="55" t="s">
        <v>7</v>
      </c>
      <c r="N14" s="33"/>
      <c r="R14" s="3"/>
    </row>
    <row r="15" spans="1:13" s="50" customFormat="1" ht="27">
      <c r="A15" s="57"/>
      <c r="B15" s="57"/>
      <c r="C15" s="58"/>
      <c r="D15" s="59" t="s">
        <v>27</v>
      </c>
      <c r="E15" s="60"/>
      <c r="F15" s="61">
        <f>SUM(F17)</f>
        <v>1097367600</v>
      </c>
      <c r="G15" s="62" t="s">
        <v>7</v>
      </c>
      <c r="H15" s="49"/>
      <c r="M15" s="51"/>
    </row>
    <row r="16" spans="1:18" ht="27" hidden="1">
      <c r="A16" s="34"/>
      <c r="B16" s="34"/>
      <c r="C16" s="35"/>
      <c r="D16" s="36" t="s">
        <v>11</v>
      </c>
      <c r="E16" s="36"/>
      <c r="F16" s="37"/>
      <c r="G16" s="38"/>
      <c r="N16" s="33" t="s">
        <v>20</v>
      </c>
      <c r="R16" s="3"/>
    </row>
    <row r="17" spans="1:18" ht="27">
      <c r="A17" s="39" t="s">
        <v>28</v>
      </c>
      <c r="B17" s="34"/>
      <c r="C17" s="35"/>
      <c r="D17" s="41" t="s">
        <v>29</v>
      </c>
      <c r="E17" s="41"/>
      <c r="F17" s="42">
        <f>SUM(F18)</f>
        <v>1097367600</v>
      </c>
      <c r="G17" s="43" t="s">
        <v>7</v>
      </c>
      <c r="N17" s="33" t="s">
        <v>30</v>
      </c>
      <c r="R17" s="3"/>
    </row>
    <row r="18" spans="1:18" ht="23.25">
      <c r="A18" s="34"/>
      <c r="B18" s="34"/>
      <c r="C18" s="35"/>
      <c r="D18" s="44" t="s">
        <v>14</v>
      </c>
      <c r="E18" s="45"/>
      <c r="F18" s="46">
        <f>SUM(F19)</f>
        <v>1097367600</v>
      </c>
      <c r="G18" s="47" t="s">
        <v>7</v>
      </c>
      <c r="N18" s="33" t="s">
        <v>31</v>
      </c>
      <c r="R18" s="3"/>
    </row>
    <row r="19" spans="1:25" ht="23.25">
      <c r="A19" s="34"/>
      <c r="B19" s="34"/>
      <c r="C19" s="35"/>
      <c r="D19" s="48" t="s">
        <v>15</v>
      </c>
      <c r="E19" s="45"/>
      <c r="F19" s="46">
        <f>SUM(F20:F21)</f>
        <v>1097367600</v>
      </c>
      <c r="G19" s="47" t="s">
        <v>7</v>
      </c>
      <c r="N19" s="33" t="s">
        <v>9</v>
      </c>
      <c r="R19" s="33">
        <v>697100</v>
      </c>
      <c r="S19" s="33"/>
      <c r="U19" s="33" t="s">
        <v>10</v>
      </c>
      <c r="Y19" s="33">
        <v>1734212500</v>
      </c>
    </row>
    <row r="20" spans="1:25" ht="24" customHeight="1">
      <c r="A20" s="34" t="s">
        <v>32</v>
      </c>
      <c r="B20" s="34" t="s">
        <v>33</v>
      </c>
      <c r="C20" s="35" t="s">
        <v>34</v>
      </c>
      <c r="D20" s="52" t="s">
        <v>35</v>
      </c>
      <c r="E20" s="53"/>
      <c r="F20" s="54">
        <v>993201600</v>
      </c>
      <c r="G20" s="55" t="s">
        <v>7</v>
      </c>
      <c r="N20" s="33" t="s">
        <v>9</v>
      </c>
      <c r="R20" s="33">
        <v>697100</v>
      </c>
      <c r="S20" s="33"/>
      <c r="U20" s="33" t="s">
        <v>10</v>
      </c>
      <c r="Y20" s="33">
        <v>260508500</v>
      </c>
    </row>
    <row r="21" spans="1:25" ht="24" customHeight="1">
      <c r="A21" s="34" t="s">
        <v>36</v>
      </c>
      <c r="B21" s="34" t="s">
        <v>33</v>
      </c>
      <c r="C21" s="35" t="s">
        <v>34</v>
      </c>
      <c r="D21" s="52" t="s">
        <v>37</v>
      </c>
      <c r="E21" s="63"/>
      <c r="F21" s="64">
        <v>104166000</v>
      </c>
      <c r="G21" s="55" t="s">
        <v>7</v>
      </c>
      <c r="N21" s="33" t="s">
        <v>9</v>
      </c>
      <c r="R21" s="33">
        <v>697100</v>
      </c>
      <c r="S21" s="33"/>
      <c r="U21" s="33" t="s">
        <v>10</v>
      </c>
      <c r="Y21" s="33">
        <v>282762100</v>
      </c>
    </row>
    <row r="22" spans="1:18" ht="26.25">
      <c r="A22" s="57"/>
      <c r="B22" s="57"/>
      <c r="C22" s="58"/>
      <c r="D22" s="59" t="s">
        <v>38</v>
      </c>
      <c r="E22" s="60"/>
      <c r="F22" s="61">
        <f>SUM(F24)</f>
        <v>514730700</v>
      </c>
      <c r="G22" s="62" t="s">
        <v>7</v>
      </c>
      <c r="N22" s="33" t="s">
        <v>30</v>
      </c>
      <c r="R22" s="3"/>
    </row>
    <row r="23" spans="1:25" ht="27" hidden="1">
      <c r="A23" s="34"/>
      <c r="B23" s="34"/>
      <c r="C23" s="35"/>
      <c r="D23" s="36" t="s">
        <v>11</v>
      </c>
      <c r="E23" s="36"/>
      <c r="F23" s="37"/>
      <c r="G23" s="38"/>
      <c r="N23" s="33" t="s">
        <v>31</v>
      </c>
      <c r="R23" s="33">
        <v>1005633</v>
      </c>
      <c r="S23" s="33"/>
      <c r="U23" s="33" t="s">
        <v>10</v>
      </c>
      <c r="Y23" s="33">
        <v>7240557600</v>
      </c>
    </row>
    <row r="24" spans="1:18" s="24" customFormat="1" ht="27">
      <c r="A24" s="39" t="s">
        <v>39</v>
      </c>
      <c r="B24" s="40"/>
      <c r="C24" s="35"/>
      <c r="D24" s="41" t="s">
        <v>40</v>
      </c>
      <c r="E24" s="41"/>
      <c r="F24" s="42">
        <f>SUM(F25)</f>
        <v>514730700</v>
      </c>
      <c r="G24" s="43" t="s">
        <v>7</v>
      </c>
      <c r="H24" s="23"/>
      <c r="M24" s="25"/>
      <c r="R24" s="26"/>
    </row>
    <row r="25" spans="1:18" ht="23.25">
      <c r="A25" s="34"/>
      <c r="B25" s="34"/>
      <c r="C25" s="35"/>
      <c r="D25" s="44" t="s">
        <v>14</v>
      </c>
      <c r="E25" s="45"/>
      <c r="F25" s="46">
        <f>SUM(F26)</f>
        <v>514730700</v>
      </c>
      <c r="G25" s="47" t="s">
        <v>7</v>
      </c>
      <c r="R25" s="3"/>
    </row>
    <row r="26" spans="1:13" s="50" customFormat="1" ht="27">
      <c r="A26" s="34"/>
      <c r="B26" s="34"/>
      <c r="C26" s="35"/>
      <c r="D26" s="48" t="s">
        <v>15</v>
      </c>
      <c r="E26" s="45"/>
      <c r="F26" s="46">
        <f>SUM(F27)</f>
        <v>514730700</v>
      </c>
      <c r="G26" s="47" t="s">
        <v>7</v>
      </c>
      <c r="H26" s="49"/>
      <c r="M26" s="51"/>
    </row>
    <row r="27" spans="1:18" ht="24" customHeight="1">
      <c r="A27" s="34" t="s">
        <v>41</v>
      </c>
      <c r="B27" s="34" t="s">
        <v>42</v>
      </c>
      <c r="C27" s="35" t="s">
        <v>43</v>
      </c>
      <c r="D27" s="52" t="s">
        <v>44</v>
      </c>
      <c r="E27" s="53"/>
      <c r="F27" s="54">
        <f>SUM(F28:F33)</f>
        <v>514730700</v>
      </c>
      <c r="G27" s="55" t="s">
        <v>7</v>
      </c>
      <c r="N27" s="33" t="s">
        <v>20</v>
      </c>
      <c r="R27" s="3"/>
    </row>
    <row r="28" spans="1:18" ht="23.25">
      <c r="A28" s="34" t="s">
        <v>45</v>
      </c>
      <c r="B28" s="34"/>
      <c r="C28" s="35"/>
      <c r="D28" s="65" t="s">
        <v>46</v>
      </c>
      <c r="E28" s="53"/>
      <c r="F28" s="54">
        <v>148484800</v>
      </c>
      <c r="G28" s="55" t="s">
        <v>7</v>
      </c>
      <c r="N28" s="33" t="s">
        <v>30</v>
      </c>
      <c r="R28" s="3"/>
    </row>
    <row r="29" spans="1:25" ht="23.25">
      <c r="A29" s="34" t="s">
        <v>47</v>
      </c>
      <c r="B29" s="34"/>
      <c r="C29" s="35"/>
      <c r="D29" s="65" t="s">
        <v>48</v>
      </c>
      <c r="E29" s="53"/>
      <c r="F29" s="54">
        <v>180456000</v>
      </c>
      <c r="G29" s="55" t="s">
        <v>7</v>
      </c>
      <c r="N29" s="33" t="s">
        <v>31</v>
      </c>
      <c r="R29" s="33">
        <v>6233893</v>
      </c>
      <c r="S29" s="33"/>
      <c r="U29" s="33" t="s">
        <v>10</v>
      </c>
      <c r="Y29" s="33">
        <v>31068312000</v>
      </c>
    </row>
    <row r="30" spans="1:18" s="24" customFormat="1" ht="26.25">
      <c r="A30" s="34" t="s">
        <v>49</v>
      </c>
      <c r="B30" s="34"/>
      <c r="C30" s="35"/>
      <c r="D30" s="65" t="s">
        <v>50</v>
      </c>
      <c r="E30" s="53"/>
      <c r="F30" s="54">
        <v>12322400</v>
      </c>
      <c r="G30" s="55" t="s">
        <v>7</v>
      </c>
      <c r="H30" s="23"/>
      <c r="M30" s="25"/>
      <c r="R30" s="26"/>
    </row>
    <row r="31" spans="1:18" ht="23.25">
      <c r="A31" s="34" t="s">
        <v>51</v>
      </c>
      <c r="B31" s="34"/>
      <c r="C31" s="35"/>
      <c r="D31" s="65" t="s">
        <v>52</v>
      </c>
      <c r="E31" s="53"/>
      <c r="F31" s="54">
        <v>18712500</v>
      </c>
      <c r="G31" s="55" t="s">
        <v>7</v>
      </c>
      <c r="R31" s="3"/>
    </row>
    <row r="32" spans="1:13" s="50" customFormat="1" ht="27">
      <c r="A32" s="34" t="s">
        <v>53</v>
      </c>
      <c r="B32" s="34"/>
      <c r="C32" s="35"/>
      <c r="D32" s="65" t="s">
        <v>54</v>
      </c>
      <c r="E32" s="53"/>
      <c r="F32" s="54">
        <v>103170000</v>
      </c>
      <c r="G32" s="55" t="s">
        <v>7</v>
      </c>
      <c r="H32" s="49"/>
      <c r="M32" s="51"/>
    </row>
    <row r="33" spans="1:13" s="50" customFormat="1" ht="27">
      <c r="A33" s="66" t="s">
        <v>55</v>
      </c>
      <c r="B33" s="66"/>
      <c r="C33" s="67"/>
      <c r="D33" s="68" t="s">
        <v>56</v>
      </c>
      <c r="E33" s="53"/>
      <c r="F33" s="54">
        <v>51585000</v>
      </c>
      <c r="G33" s="55" t="s">
        <v>7</v>
      </c>
      <c r="H33" s="49"/>
      <c r="M33" s="51"/>
    </row>
    <row r="34" spans="1:18" ht="26.25">
      <c r="A34" s="57"/>
      <c r="B34" s="57"/>
      <c r="C34" s="58"/>
      <c r="D34" s="59" t="s">
        <v>57</v>
      </c>
      <c r="E34" s="60"/>
      <c r="F34" s="61">
        <f>SUM(F36)</f>
        <v>3318550400</v>
      </c>
      <c r="G34" s="62" t="s">
        <v>7</v>
      </c>
      <c r="N34" s="33" t="s">
        <v>20</v>
      </c>
      <c r="R34" s="3"/>
    </row>
    <row r="35" spans="1:18" ht="27" hidden="1">
      <c r="A35" s="34"/>
      <c r="B35" s="34"/>
      <c r="C35" s="35"/>
      <c r="D35" s="36" t="s">
        <v>11</v>
      </c>
      <c r="E35" s="36"/>
      <c r="F35" s="37"/>
      <c r="G35" s="38"/>
      <c r="N35" s="33" t="s">
        <v>58</v>
      </c>
      <c r="R35" s="3"/>
    </row>
    <row r="36" spans="1:18" ht="27" customHeight="1">
      <c r="A36" s="39" t="s">
        <v>59</v>
      </c>
      <c r="B36" s="34"/>
      <c r="C36" s="35"/>
      <c r="D36" s="41" t="s">
        <v>60</v>
      </c>
      <c r="E36" s="41"/>
      <c r="F36" s="42">
        <f>SUM(F37)</f>
        <v>3318550400</v>
      </c>
      <c r="G36" s="43" t="s">
        <v>7</v>
      </c>
      <c r="N36" s="33" t="s">
        <v>61</v>
      </c>
      <c r="R36" s="3"/>
    </row>
    <row r="37" spans="1:25" ht="23.25">
      <c r="A37" s="34"/>
      <c r="B37" s="34"/>
      <c r="C37" s="35"/>
      <c r="D37" s="44" t="s">
        <v>14</v>
      </c>
      <c r="E37" s="45"/>
      <c r="F37" s="46">
        <f>SUM(F38)</f>
        <v>3318550400</v>
      </c>
      <c r="G37" s="47" t="s">
        <v>7</v>
      </c>
      <c r="N37" s="33" t="s">
        <v>62</v>
      </c>
      <c r="R37" s="33">
        <v>3562</v>
      </c>
      <c r="S37" s="33" t="s">
        <v>63</v>
      </c>
      <c r="U37" s="33" t="s">
        <v>10</v>
      </c>
      <c r="Y37" s="33">
        <v>942157400</v>
      </c>
    </row>
    <row r="38" spans="1:25" ht="23.25">
      <c r="A38" s="34"/>
      <c r="B38" s="34"/>
      <c r="C38" s="35"/>
      <c r="D38" s="48" t="s">
        <v>15</v>
      </c>
      <c r="E38" s="45"/>
      <c r="F38" s="46">
        <f>SUM(F39)</f>
        <v>3318550400</v>
      </c>
      <c r="G38" s="47" t="s">
        <v>7</v>
      </c>
      <c r="N38" s="33" t="s">
        <v>62</v>
      </c>
      <c r="R38" s="33">
        <v>96</v>
      </c>
      <c r="S38" s="33"/>
      <c r="U38" s="33" t="s">
        <v>10</v>
      </c>
      <c r="Y38" s="33">
        <v>7288800</v>
      </c>
    </row>
    <row r="39" spans="1:25" ht="23.25">
      <c r="A39" s="34" t="s">
        <v>64</v>
      </c>
      <c r="B39" s="34" t="s">
        <v>65</v>
      </c>
      <c r="C39" s="35" t="s">
        <v>66</v>
      </c>
      <c r="D39" s="56" t="s">
        <v>67</v>
      </c>
      <c r="E39" s="53"/>
      <c r="F39" s="54">
        <f>SUM(F40:F44)</f>
        <v>3318550400</v>
      </c>
      <c r="G39" s="55" t="s">
        <v>7</v>
      </c>
      <c r="N39" s="33" t="s">
        <v>62</v>
      </c>
      <c r="R39" s="33">
        <v>1</v>
      </c>
      <c r="S39" s="33"/>
      <c r="U39" s="33" t="s">
        <v>10</v>
      </c>
      <c r="Y39" s="33">
        <v>6000</v>
      </c>
    </row>
    <row r="40" spans="1:25" ht="23.25">
      <c r="A40" s="34" t="s">
        <v>68</v>
      </c>
      <c r="B40" s="34"/>
      <c r="C40" s="35"/>
      <c r="D40" s="65" t="s">
        <v>69</v>
      </c>
      <c r="E40" s="53"/>
      <c r="F40" s="54">
        <v>1837005000</v>
      </c>
      <c r="G40" s="55" t="s">
        <v>7</v>
      </c>
      <c r="N40" s="33" t="s">
        <v>62</v>
      </c>
      <c r="R40" s="33">
        <v>56</v>
      </c>
      <c r="S40" s="33"/>
      <c r="U40" s="33" t="s">
        <v>10</v>
      </c>
      <c r="Y40" s="33">
        <v>633300</v>
      </c>
    </row>
    <row r="41" spans="1:25" ht="23.25">
      <c r="A41" s="34" t="s">
        <v>70</v>
      </c>
      <c r="B41" s="34"/>
      <c r="C41" s="35"/>
      <c r="D41" s="65" t="s">
        <v>71</v>
      </c>
      <c r="E41" s="53"/>
      <c r="F41" s="54">
        <v>280778000</v>
      </c>
      <c r="G41" s="55" t="s">
        <v>7</v>
      </c>
      <c r="N41" s="33" t="s">
        <v>62</v>
      </c>
      <c r="R41" s="33">
        <v>130</v>
      </c>
      <c r="S41" s="33"/>
      <c r="U41" s="33" t="s">
        <v>10</v>
      </c>
      <c r="Y41" s="33">
        <v>1395900</v>
      </c>
    </row>
    <row r="42" spans="1:25" ht="23.25">
      <c r="A42" s="34" t="s">
        <v>72</v>
      </c>
      <c r="B42" s="34"/>
      <c r="C42" s="35"/>
      <c r="D42" s="65" t="s">
        <v>73</v>
      </c>
      <c r="E42" s="53"/>
      <c r="F42" s="54">
        <v>493808900</v>
      </c>
      <c r="G42" s="55" t="s">
        <v>7</v>
      </c>
      <c r="N42" s="33" t="s">
        <v>62</v>
      </c>
      <c r="R42" s="33">
        <v>366</v>
      </c>
      <c r="S42" s="33"/>
      <c r="U42" s="33" t="s">
        <v>10</v>
      </c>
      <c r="Y42" s="33">
        <v>4200000</v>
      </c>
    </row>
    <row r="43" spans="1:25" ht="23.25">
      <c r="A43" s="34" t="s">
        <v>74</v>
      </c>
      <c r="B43" s="34"/>
      <c r="C43" s="35"/>
      <c r="D43" s="65" t="s">
        <v>75</v>
      </c>
      <c r="E43" s="53"/>
      <c r="F43" s="54">
        <v>260237000</v>
      </c>
      <c r="G43" s="55" t="s">
        <v>7</v>
      </c>
      <c r="N43" s="33" t="s">
        <v>62</v>
      </c>
      <c r="R43" s="33">
        <v>134</v>
      </c>
      <c r="S43" s="33"/>
      <c r="U43" s="33" t="s">
        <v>10</v>
      </c>
      <c r="Y43" s="33">
        <v>5628000</v>
      </c>
    </row>
    <row r="44" spans="1:25" ht="23.25">
      <c r="A44" s="34" t="s">
        <v>76</v>
      </c>
      <c r="B44" s="34"/>
      <c r="C44" s="35"/>
      <c r="D44" s="65" t="s">
        <v>77</v>
      </c>
      <c r="E44" s="53"/>
      <c r="F44" s="54">
        <v>446721500</v>
      </c>
      <c r="G44" s="55" t="s">
        <v>7</v>
      </c>
      <c r="N44" s="33" t="s">
        <v>62</v>
      </c>
      <c r="R44" s="33">
        <v>96</v>
      </c>
      <c r="S44" s="33"/>
      <c r="U44" s="33" t="s">
        <v>10</v>
      </c>
      <c r="Y44" s="33">
        <v>7288800</v>
      </c>
    </row>
    <row r="45" spans="1:25" ht="26.25">
      <c r="A45" s="57"/>
      <c r="B45" s="57"/>
      <c r="C45" s="58"/>
      <c r="D45" s="59" t="s">
        <v>78</v>
      </c>
      <c r="E45" s="60"/>
      <c r="F45" s="61">
        <f>SUM(F47)</f>
        <v>7544160000</v>
      </c>
      <c r="G45" s="62" t="s">
        <v>7</v>
      </c>
      <c r="N45" s="33" t="s">
        <v>62</v>
      </c>
      <c r="R45" s="33">
        <v>252</v>
      </c>
      <c r="S45" s="33" t="s">
        <v>63</v>
      </c>
      <c r="U45" s="33" t="s">
        <v>10</v>
      </c>
      <c r="Y45" s="33">
        <v>12276000</v>
      </c>
    </row>
    <row r="46" spans="1:18" ht="27" hidden="1">
      <c r="A46" s="34"/>
      <c r="B46" s="34"/>
      <c r="C46" s="35"/>
      <c r="D46" s="36" t="s">
        <v>11</v>
      </c>
      <c r="E46" s="36"/>
      <c r="F46" s="37"/>
      <c r="G46" s="38"/>
      <c r="N46" s="33" t="s">
        <v>61</v>
      </c>
      <c r="R46" s="3"/>
    </row>
    <row r="47" spans="1:25" ht="27">
      <c r="A47" s="39" t="s">
        <v>79</v>
      </c>
      <c r="B47" s="34"/>
      <c r="C47" s="35"/>
      <c r="D47" s="41" t="s">
        <v>80</v>
      </c>
      <c r="E47" s="41"/>
      <c r="F47" s="42">
        <f>SUM(F48)</f>
        <v>7544160000</v>
      </c>
      <c r="G47" s="43" t="s">
        <v>7</v>
      </c>
      <c r="N47" s="33" t="s">
        <v>62</v>
      </c>
      <c r="R47" s="33">
        <v>7</v>
      </c>
      <c r="S47" s="33" t="s">
        <v>63</v>
      </c>
      <c r="U47" s="33" t="s">
        <v>10</v>
      </c>
      <c r="Y47" s="33">
        <v>1637100</v>
      </c>
    </row>
    <row r="48" spans="1:18" ht="23.25">
      <c r="A48" s="34"/>
      <c r="B48" s="34"/>
      <c r="C48" s="35"/>
      <c r="D48" s="44" t="s">
        <v>14</v>
      </c>
      <c r="E48" s="45"/>
      <c r="F48" s="46">
        <f>SUM(F49)</f>
        <v>7544160000</v>
      </c>
      <c r="G48" s="47" t="s">
        <v>7</v>
      </c>
      <c r="N48" s="33" t="s">
        <v>58</v>
      </c>
      <c r="R48" s="3"/>
    </row>
    <row r="49" spans="1:18" ht="23.25">
      <c r="A49" s="34"/>
      <c r="B49" s="34"/>
      <c r="C49" s="35"/>
      <c r="D49" s="48" t="s">
        <v>15</v>
      </c>
      <c r="E49" s="45"/>
      <c r="F49" s="46">
        <f>SUM(F50)</f>
        <v>7544160000</v>
      </c>
      <c r="G49" s="47" t="s">
        <v>7</v>
      </c>
      <c r="N49" s="33" t="s">
        <v>61</v>
      </c>
      <c r="R49" s="3"/>
    </row>
    <row r="50" spans="1:25" ht="23.25">
      <c r="A50" s="34" t="s">
        <v>81</v>
      </c>
      <c r="B50" s="34" t="s">
        <v>82</v>
      </c>
      <c r="C50" s="35" t="s">
        <v>83</v>
      </c>
      <c r="D50" s="52" t="s">
        <v>84</v>
      </c>
      <c r="E50" s="53"/>
      <c r="F50" s="54">
        <v>7544160000</v>
      </c>
      <c r="G50" s="55" t="s">
        <v>7</v>
      </c>
      <c r="N50" s="33" t="s">
        <v>62</v>
      </c>
      <c r="R50" s="33">
        <v>20</v>
      </c>
      <c r="S50" s="33"/>
      <c r="U50" s="33" t="s">
        <v>10</v>
      </c>
      <c r="Y50" s="33">
        <v>2991400</v>
      </c>
    </row>
    <row r="51" spans="1:18" s="24" customFormat="1" ht="26.25">
      <c r="A51" s="57"/>
      <c r="B51" s="57"/>
      <c r="C51" s="58"/>
      <c r="D51" s="59" t="s">
        <v>85</v>
      </c>
      <c r="E51" s="60"/>
      <c r="F51" s="61">
        <f>SUM(F53)</f>
        <v>1979640000</v>
      </c>
      <c r="G51" s="62" t="s">
        <v>7</v>
      </c>
      <c r="H51" s="23"/>
      <c r="M51" s="25"/>
      <c r="R51" s="26"/>
    </row>
    <row r="52" spans="1:18" ht="27" hidden="1">
      <c r="A52" s="34"/>
      <c r="B52" s="34"/>
      <c r="C52" s="35"/>
      <c r="D52" s="36" t="s">
        <v>11</v>
      </c>
      <c r="E52" s="36"/>
      <c r="F52" s="37"/>
      <c r="G52" s="38"/>
      <c r="R52" s="3"/>
    </row>
    <row r="53" spans="1:13" s="50" customFormat="1" ht="27">
      <c r="A53" s="39" t="s">
        <v>86</v>
      </c>
      <c r="B53" s="40"/>
      <c r="C53" s="35"/>
      <c r="D53" s="41" t="s">
        <v>87</v>
      </c>
      <c r="E53" s="41"/>
      <c r="F53" s="42">
        <f>SUM(F54)</f>
        <v>1979640000</v>
      </c>
      <c r="G53" s="43" t="s">
        <v>7</v>
      </c>
      <c r="H53" s="49"/>
      <c r="M53" s="51"/>
    </row>
    <row r="54" spans="1:18" s="24" customFormat="1" ht="26.25">
      <c r="A54" s="34"/>
      <c r="B54" s="34"/>
      <c r="C54" s="35"/>
      <c r="D54" s="44" t="s">
        <v>14</v>
      </c>
      <c r="E54" s="45"/>
      <c r="F54" s="46">
        <f>SUM(F55)</f>
        <v>1979640000</v>
      </c>
      <c r="G54" s="47" t="s">
        <v>7</v>
      </c>
      <c r="H54" s="23"/>
      <c r="M54" s="25"/>
      <c r="R54" s="26"/>
    </row>
    <row r="55" spans="1:18" ht="23.25">
      <c r="A55" s="34"/>
      <c r="B55" s="34"/>
      <c r="C55" s="35"/>
      <c r="D55" s="48" t="s">
        <v>15</v>
      </c>
      <c r="E55" s="45"/>
      <c r="F55" s="46">
        <f>SUM(F56+F59+F62)</f>
        <v>1979640000</v>
      </c>
      <c r="G55" s="47" t="s">
        <v>7</v>
      </c>
      <c r="R55" s="3"/>
    </row>
    <row r="56" spans="1:13" s="50" customFormat="1" ht="27">
      <c r="A56" s="34"/>
      <c r="B56" s="34"/>
      <c r="C56" s="35"/>
      <c r="D56" s="56" t="s">
        <v>88</v>
      </c>
      <c r="E56" s="53"/>
      <c r="F56" s="54">
        <f>SUM(F57)</f>
        <v>1205940000</v>
      </c>
      <c r="G56" s="55" t="s">
        <v>7</v>
      </c>
      <c r="H56" s="49"/>
      <c r="M56" s="51"/>
    </row>
    <row r="57" spans="1:18" ht="23.25">
      <c r="A57" s="34"/>
      <c r="B57" s="34"/>
      <c r="C57" s="35"/>
      <c r="D57" s="69" t="s">
        <v>89</v>
      </c>
      <c r="E57" s="53"/>
      <c r="F57" s="54">
        <f>SUM(F58)</f>
        <v>1205940000</v>
      </c>
      <c r="G57" s="55" t="s">
        <v>7</v>
      </c>
      <c r="N57" s="33" t="s">
        <v>30</v>
      </c>
      <c r="R57" s="3"/>
    </row>
    <row r="58" spans="1:18" ht="23.25">
      <c r="A58" s="34" t="s">
        <v>90</v>
      </c>
      <c r="B58" s="34" t="s">
        <v>91</v>
      </c>
      <c r="C58" s="35" t="s">
        <v>92</v>
      </c>
      <c r="D58" s="70" t="s">
        <v>93</v>
      </c>
      <c r="E58" s="71"/>
      <c r="F58" s="54">
        <v>1205940000</v>
      </c>
      <c r="G58" s="55" t="s">
        <v>7</v>
      </c>
      <c r="N58" s="33" t="s">
        <v>20</v>
      </c>
      <c r="R58" s="3"/>
    </row>
    <row r="59" spans="1:18" ht="23.25">
      <c r="A59" s="34"/>
      <c r="B59" s="34"/>
      <c r="C59" s="35"/>
      <c r="D59" s="56" t="s">
        <v>94</v>
      </c>
      <c r="E59" s="53"/>
      <c r="F59" s="54">
        <f>SUM(F60)</f>
        <v>120000000</v>
      </c>
      <c r="G59" s="55" t="s">
        <v>7</v>
      </c>
      <c r="N59" s="33" t="s">
        <v>20</v>
      </c>
      <c r="R59" s="3"/>
    </row>
    <row r="60" spans="1:18" ht="23.25">
      <c r="A60" s="34"/>
      <c r="B60" s="34"/>
      <c r="C60" s="35"/>
      <c r="D60" s="72" t="s">
        <v>95</v>
      </c>
      <c r="E60" s="53"/>
      <c r="F60" s="54">
        <f>SUM(F61)</f>
        <v>120000000</v>
      </c>
      <c r="G60" s="55" t="s">
        <v>7</v>
      </c>
      <c r="N60" s="33" t="s">
        <v>30</v>
      </c>
      <c r="R60" s="3"/>
    </row>
    <row r="61" spans="1:18" ht="23.25">
      <c r="A61" s="34" t="s">
        <v>96</v>
      </c>
      <c r="B61" s="34" t="s">
        <v>91</v>
      </c>
      <c r="C61" s="35" t="s">
        <v>92</v>
      </c>
      <c r="D61" s="70" t="s">
        <v>97</v>
      </c>
      <c r="E61" s="71"/>
      <c r="F61" s="54">
        <v>120000000</v>
      </c>
      <c r="G61" s="55" t="s">
        <v>7</v>
      </c>
      <c r="N61" s="33" t="s">
        <v>20</v>
      </c>
      <c r="R61" s="3"/>
    </row>
    <row r="62" spans="1:18" ht="23.25">
      <c r="A62" s="66" t="s">
        <v>98</v>
      </c>
      <c r="B62" s="66" t="s">
        <v>91</v>
      </c>
      <c r="C62" s="67" t="s">
        <v>92</v>
      </c>
      <c r="D62" s="73" t="s">
        <v>99</v>
      </c>
      <c r="E62" s="71"/>
      <c r="F62" s="54">
        <v>653700000</v>
      </c>
      <c r="G62" s="55" t="s">
        <v>7</v>
      </c>
      <c r="N62" s="33" t="s">
        <v>20</v>
      </c>
      <c r="R62" s="3"/>
    </row>
    <row r="63" spans="1:18" ht="26.25">
      <c r="A63" s="57"/>
      <c r="B63" s="57"/>
      <c r="C63" s="58"/>
      <c r="D63" s="59" t="s">
        <v>100</v>
      </c>
      <c r="E63" s="60"/>
      <c r="F63" s="61">
        <f>SUM(F65+F6)</f>
        <v>2076608800</v>
      </c>
      <c r="G63" s="62" t="s">
        <v>7</v>
      </c>
      <c r="N63" s="33" t="s">
        <v>30</v>
      </c>
      <c r="R63" s="3"/>
    </row>
    <row r="64" spans="1:25" ht="27" hidden="1">
      <c r="A64" s="34"/>
      <c r="B64" s="34"/>
      <c r="C64" s="35"/>
      <c r="D64" s="36" t="s">
        <v>11</v>
      </c>
      <c r="E64" s="36"/>
      <c r="F64" s="37"/>
      <c r="G64" s="38"/>
      <c r="N64" s="33" t="s">
        <v>31</v>
      </c>
      <c r="R64" s="33">
        <v>6233893</v>
      </c>
      <c r="S64" s="33"/>
      <c r="U64" s="33" t="s">
        <v>10</v>
      </c>
      <c r="Y64" s="33">
        <v>31068312000</v>
      </c>
    </row>
    <row r="65" spans="1:18" s="24" customFormat="1" ht="27">
      <c r="A65" s="39" t="s">
        <v>101</v>
      </c>
      <c r="B65" s="34"/>
      <c r="C65" s="35"/>
      <c r="D65" s="41" t="s">
        <v>102</v>
      </c>
      <c r="E65" s="41"/>
      <c r="F65" s="42">
        <f>SUM(F66)</f>
        <v>2076608800</v>
      </c>
      <c r="G65" s="43" t="s">
        <v>7</v>
      </c>
      <c r="H65" s="23"/>
      <c r="M65" s="25"/>
      <c r="R65" s="26"/>
    </row>
    <row r="66" spans="1:18" ht="23.25">
      <c r="A66" s="34"/>
      <c r="B66" s="34"/>
      <c r="C66" s="35"/>
      <c r="D66" s="44" t="s">
        <v>14</v>
      </c>
      <c r="E66" s="45"/>
      <c r="F66" s="46">
        <f>SUM(F67)</f>
        <v>2076608800</v>
      </c>
      <c r="G66" s="47" t="s">
        <v>7</v>
      </c>
      <c r="R66" s="3"/>
    </row>
    <row r="67" spans="1:13" s="50" customFormat="1" ht="27">
      <c r="A67" s="34"/>
      <c r="B67" s="34"/>
      <c r="C67" s="35"/>
      <c r="D67" s="48" t="s">
        <v>15</v>
      </c>
      <c r="E67" s="45"/>
      <c r="F67" s="46">
        <f>SUM(F68+F72)</f>
        <v>2076608800</v>
      </c>
      <c r="G67" s="47" t="s">
        <v>7</v>
      </c>
      <c r="H67" s="49"/>
      <c r="M67" s="51"/>
    </row>
    <row r="68" spans="1:18" ht="23.25">
      <c r="A68" s="34"/>
      <c r="B68" s="34"/>
      <c r="C68" s="35"/>
      <c r="D68" s="56" t="s">
        <v>103</v>
      </c>
      <c r="E68" s="53"/>
      <c r="F68" s="54">
        <f>SUM(F69)</f>
        <v>700000000</v>
      </c>
      <c r="G68" s="55" t="s">
        <v>7</v>
      </c>
      <c r="N68" s="33" t="s">
        <v>20</v>
      </c>
      <c r="R68" s="3"/>
    </row>
    <row r="69" spans="1:18" ht="23.25">
      <c r="A69" s="34"/>
      <c r="B69" s="34"/>
      <c r="C69" s="35"/>
      <c r="D69" s="69" t="s">
        <v>104</v>
      </c>
      <c r="E69" s="53"/>
      <c r="F69" s="54">
        <f>SUM(F70:F71)</f>
        <v>700000000</v>
      </c>
      <c r="G69" s="55" t="s">
        <v>7</v>
      </c>
      <c r="N69" s="33" t="s">
        <v>30</v>
      </c>
      <c r="R69" s="3"/>
    </row>
    <row r="70" spans="1:25" ht="23.25">
      <c r="A70" s="34" t="s">
        <v>105</v>
      </c>
      <c r="B70" s="34" t="s">
        <v>106</v>
      </c>
      <c r="C70" s="35" t="s">
        <v>107</v>
      </c>
      <c r="D70" s="70" t="s">
        <v>108</v>
      </c>
      <c r="E70" s="53"/>
      <c r="F70" s="54">
        <v>200000000</v>
      </c>
      <c r="G70" s="55" t="s">
        <v>7</v>
      </c>
      <c r="N70" s="33" t="s">
        <v>31</v>
      </c>
      <c r="R70" s="33">
        <v>6233893</v>
      </c>
      <c r="S70" s="33"/>
      <c r="U70" s="33" t="s">
        <v>10</v>
      </c>
      <c r="Y70" s="33">
        <v>31068312000</v>
      </c>
    </row>
    <row r="71" spans="1:25" ht="24" customHeight="1">
      <c r="A71" s="34" t="s">
        <v>109</v>
      </c>
      <c r="B71" s="34" t="s">
        <v>106</v>
      </c>
      <c r="C71" s="35" t="s">
        <v>107</v>
      </c>
      <c r="D71" s="70" t="s">
        <v>110</v>
      </c>
      <c r="E71" s="53"/>
      <c r="F71" s="54">
        <v>500000000</v>
      </c>
      <c r="G71" s="55" t="s">
        <v>7</v>
      </c>
      <c r="N71" s="33" t="s">
        <v>9</v>
      </c>
      <c r="R71" s="33">
        <v>697100</v>
      </c>
      <c r="S71" s="33"/>
      <c r="U71" s="33" t="s">
        <v>10</v>
      </c>
      <c r="Y71" s="33">
        <v>1734212500</v>
      </c>
    </row>
    <row r="72" spans="1:25" ht="23.25">
      <c r="A72" s="34" t="s">
        <v>111</v>
      </c>
      <c r="B72" s="34" t="s">
        <v>106</v>
      </c>
      <c r="C72" s="35" t="s">
        <v>107</v>
      </c>
      <c r="D72" s="52" t="s">
        <v>112</v>
      </c>
      <c r="E72" s="53"/>
      <c r="F72" s="54">
        <f>SUM(F73:F75)</f>
        <v>1376608800</v>
      </c>
      <c r="G72" s="55" t="s">
        <v>7</v>
      </c>
      <c r="N72" s="33" t="s">
        <v>9</v>
      </c>
      <c r="R72" s="33">
        <v>697100</v>
      </c>
      <c r="S72" s="33"/>
      <c r="U72" s="33" t="s">
        <v>10</v>
      </c>
      <c r="Y72" s="33">
        <v>260508500</v>
      </c>
    </row>
    <row r="73" spans="1:25" ht="23.25">
      <c r="A73" s="34" t="s">
        <v>113</v>
      </c>
      <c r="B73" s="34"/>
      <c r="C73" s="35"/>
      <c r="D73" s="65" t="s">
        <v>114</v>
      </c>
      <c r="E73" s="53"/>
      <c r="F73" s="54">
        <v>771950000</v>
      </c>
      <c r="G73" s="55" t="s">
        <v>7</v>
      </c>
      <c r="N73" s="33" t="s">
        <v>9</v>
      </c>
      <c r="R73" s="33">
        <v>697100</v>
      </c>
      <c r="S73" s="33"/>
      <c r="U73" s="33" t="s">
        <v>10</v>
      </c>
      <c r="Y73" s="33">
        <v>282762100</v>
      </c>
    </row>
    <row r="74" spans="1:18" s="24" customFormat="1" ht="26.25">
      <c r="A74" s="34" t="s">
        <v>115</v>
      </c>
      <c r="B74" s="34"/>
      <c r="C74" s="35"/>
      <c r="D74" s="65" t="s">
        <v>116</v>
      </c>
      <c r="E74" s="53"/>
      <c r="F74" s="54">
        <v>54658800</v>
      </c>
      <c r="G74" s="55" t="s">
        <v>7</v>
      </c>
      <c r="H74" s="23"/>
      <c r="M74" s="25"/>
      <c r="R74" s="26"/>
    </row>
    <row r="75" spans="1:18" ht="23.25">
      <c r="A75" s="34" t="s">
        <v>117</v>
      </c>
      <c r="B75" s="34"/>
      <c r="C75" s="35"/>
      <c r="D75" s="65" t="s">
        <v>118</v>
      </c>
      <c r="E75" s="53"/>
      <c r="F75" s="54">
        <v>550000000</v>
      </c>
      <c r="G75" s="55" t="s">
        <v>7</v>
      </c>
      <c r="R75" s="3"/>
    </row>
    <row r="76" spans="1:18" ht="26.25">
      <c r="A76" s="57"/>
      <c r="B76" s="57"/>
      <c r="C76" s="58"/>
      <c r="D76" s="59" t="s">
        <v>119</v>
      </c>
      <c r="E76" s="60"/>
      <c r="F76" s="61">
        <f>SUM(F78)</f>
        <v>1876834600</v>
      </c>
      <c r="G76" s="62" t="s">
        <v>7</v>
      </c>
      <c r="N76" s="33"/>
      <c r="R76" s="3"/>
    </row>
    <row r="77" spans="1:18" ht="27" hidden="1">
      <c r="A77" s="34"/>
      <c r="B77" s="34"/>
      <c r="C77" s="35"/>
      <c r="D77" s="36" t="s">
        <v>11</v>
      </c>
      <c r="E77" s="36"/>
      <c r="F77" s="37"/>
      <c r="G77" s="38"/>
      <c r="N77" s="33"/>
      <c r="R77" s="3"/>
    </row>
    <row r="78" spans="1:18" ht="27">
      <c r="A78" s="39" t="s">
        <v>120</v>
      </c>
      <c r="B78" s="34"/>
      <c r="C78" s="35"/>
      <c r="D78" s="41" t="s">
        <v>121</v>
      </c>
      <c r="E78" s="41"/>
      <c r="F78" s="42">
        <f>SUM(F79+F99+F178)</f>
        <v>1876834600</v>
      </c>
      <c r="G78" s="43" t="s">
        <v>7</v>
      </c>
      <c r="N78" s="33"/>
      <c r="R78" s="3"/>
    </row>
    <row r="79" spans="1:18" ht="23.25">
      <c r="A79" s="34"/>
      <c r="B79" s="34"/>
      <c r="C79" s="35"/>
      <c r="D79" s="44" t="s">
        <v>122</v>
      </c>
      <c r="E79" s="45"/>
      <c r="F79" s="46">
        <f>SUM(F80+F94)</f>
        <v>1123156400</v>
      </c>
      <c r="G79" s="47" t="s">
        <v>7</v>
      </c>
      <c r="N79" s="33"/>
      <c r="R79" s="3"/>
    </row>
    <row r="80" spans="1:18" ht="23.25">
      <c r="A80" s="34" t="s">
        <v>123</v>
      </c>
      <c r="B80" s="34" t="s">
        <v>124</v>
      </c>
      <c r="C80" s="35" t="s">
        <v>125</v>
      </c>
      <c r="D80" s="48" t="s">
        <v>126</v>
      </c>
      <c r="E80" s="45"/>
      <c r="F80" s="46">
        <v>1114674400</v>
      </c>
      <c r="G80" s="47" t="s">
        <v>7</v>
      </c>
      <c r="N80" s="33" t="s">
        <v>127</v>
      </c>
      <c r="R80" s="3"/>
    </row>
    <row r="81" spans="1:25" s="81" customFormat="1" ht="23.25" hidden="1">
      <c r="A81" s="74"/>
      <c r="B81" s="74"/>
      <c r="C81" s="75"/>
      <c r="D81" s="76" t="s">
        <v>128</v>
      </c>
      <c r="E81" s="77"/>
      <c r="F81" s="78">
        <f>SUM(F82:F91)</f>
        <v>1112712900</v>
      </c>
      <c r="G81" s="79" t="s">
        <v>7</v>
      </c>
      <c r="H81" s="80"/>
      <c r="M81" s="82"/>
      <c r="N81" s="83" t="s">
        <v>62</v>
      </c>
      <c r="R81" s="83"/>
      <c r="S81" s="83"/>
      <c r="U81" s="83" t="s">
        <v>10</v>
      </c>
      <c r="Y81" s="83">
        <v>10500000</v>
      </c>
    </row>
    <row r="82" spans="1:25" s="81" customFormat="1" ht="23.25" hidden="1">
      <c r="A82" s="74"/>
      <c r="B82" s="74"/>
      <c r="C82" s="75"/>
      <c r="D82" s="84" t="s">
        <v>129</v>
      </c>
      <c r="E82" s="85"/>
      <c r="F82" s="64">
        <v>1064459200</v>
      </c>
      <c r="G82" s="86" t="s">
        <v>7</v>
      </c>
      <c r="H82" s="80"/>
      <c r="M82" s="82"/>
      <c r="N82" s="83" t="s">
        <v>62</v>
      </c>
      <c r="R82" s="83"/>
      <c r="S82" s="83"/>
      <c r="U82" s="83" t="s">
        <v>10</v>
      </c>
      <c r="Y82" s="83">
        <v>80400000</v>
      </c>
    </row>
    <row r="83" spans="1:25" s="81" customFormat="1" ht="23.25" hidden="1">
      <c r="A83" s="74"/>
      <c r="B83" s="74"/>
      <c r="C83" s="75"/>
      <c r="D83" s="84" t="s">
        <v>130</v>
      </c>
      <c r="E83" s="85"/>
      <c r="F83" s="64">
        <v>9660000</v>
      </c>
      <c r="G83" s="86" t="s">
        <v>7</v>
      </c>
      <c r="H83" s="80"/>
      <c r="M83" s="82"/>
      <c r="N83" s="83" t="s">
        <v>62</v>
      </c>
      <c r="R83" s="83"/>
      <c r="S83" s="83"/>
      <c r="U83" s="83" t="s">
        <v>10</v>
      </c>
      <c r="Y83" s="83">
        <v>1000000</v>
      </c>
    </row>
    <row r="84" spans="1:25" s="81" customFormat="1" ht="23.25" hidden="1">
      <c r="A84" s="74"/>
      <c r="B84" s="74"/>
      <c r="C84" s="75"/>
      <c r="D84" s="84" t="s">
        <v>131</v>
      </c>
      <c r="E84" s="85"/>
      <c r="F84" s="64">
        <v>4982200</v>
      </c>
      <c r="G84" s="86" t="s">
        <v>7</v>
      </c>
      <c r="H84" s="80"/>
      <c r="M84" s="82"/>
      <c r="N84" s="83" t="s">
        <v>62</v>
      </c>
      <c r="R84" s="83"/>
      <c r="S84" s="83"/>
      <c r="U84" s="83" t="s">
        <v>10</v>
      </c>
      <c r="Y84" s="83">
        <v>75037800</v>
      </c>
    </row>
    <row r="85" spans="1:25" s="81" customFormat="1" ht="23.25" hidden="1">
      <c r="A85" s="74"/>
      <c r="B85" s="74"/>
      <c r="C85" s="75"/>
      <c r="D85" s="84" t="s">
        <v>132</v>
      </c>
      <c r="E85" s="85"/>
      <c r="F85" s="64">
        <v>8862000</v>
      </c>
      <c r="G85" s="86" t="s">
        <v>7</v>
      </c>
      <c r="H85" s="80"/>
      <c r="M85" s="82"/>
      <c r="N85" s="83" t="s">
        <v>62</v>
      </c>
      <c r="R85" s="83"/>
      <c r="S85" s="83"/>
      <c r="U85" s="83" t="s">
        <v>10</v>
      </c>
      <c r="Y85" s="83">
        <v>1800000</v>
      </c>
    </row>
    <row r="86" spans="1:25" s="81" customFormat="1" ht="23.25" hidden="1">
      <c r="A86" s="74"/>
      <c r="B86" s="74"/>
      <c r="C86" s="75"/>
      <c r="D86" s="84" t="s">
        <v>133</v>
      </c>
      <c r="E86" s="85"/>
      <c r="F86" s="64">
        <v>9660000</v>
      </c>
      <c r="G86" s="86" t="s">
        <v>7</v>
      </c>
      <c r="H86" s="80"/>
      <c r="M86" s="82"/>
      <c r="N86" s="83"/>
      <c r="R86" s="83"/>
      <c r="S86" s="83"/>
      <c r="U86" s="83"/>
      <c r="Y86" s="83"/>
    </row>
    <row r="87" spans="1:25" s="81" customFormat="1" ht="23.25" hidden="1">
      <c r="A87" s="74"/>
      <c r="B87" s="74"/>
      <c r="C87" s="75"/>
      <c r="D87" s="84" t="s">
        <v>134</v>
      </c>
      <c r="E87" s="85"/>
      <c r="F87" s="64">
        <v>1368000</v>
      </c>
      <c r="G87" s="86" t="s">
        <v>7</v>
      </c>
      <c r="H87" s="80"/>
      <c r="M87" s="82"/>
      <c r="N87" s="83" t="s">
        <v>62</v>
      </c>
      <c r="R87" s="83"/>
      <c r="S87" s="83"/>
      <c r="U87" s="83" t="s">
        <v>10</v>
      </c>
      <c r="Y87" s="83">
        <v>13958600</v>
      </c>
    </row>
    <row r="88" spans="1:25" s="81" customFormat="1" ht="23.25" hidden="1">
      <c r="A88" s="74"/>
      <c r="B88" s="74"/>
      <c r="C88" s="75"/>
      <c r="D88" s="84" t="s">
        <v>135</v>
      </c>
      <c r="E88" s="85"/>
      <c r="F88" s="64">
        <v>10320000</v>
      </c>
      <c r="G88" s="86" t="s">
        <v>7</v>
      </c>
      <c r="H88" s="80"/>
      <c r="M88" s="82"/>
      <c r="N88" s="83" t="s">
        <v>62</v>
      </c>
      <c r="R88" s="83"/>
      <c r="S88" s="83"/>
      <c r="U88" s="83" t="s">
        <v>10</v>
      </c>
      <c r="Y88" s="83">
        <v>6000000</v>
      </c>
    </row>
    <row r="89" spans="1:25" s="81" customFormat="1" ht="23.25" hidden="1">
      <c r="A89" s="74"/>
      <c r="B89" s="74"/>
      <c r="C89" s="75"/>
      <c r="D89" s="84" t="s">
        <v>136</v>
      </c>
      <c r="E89" s="85"/>
      <c r="F89" s="64">
        <v>6000</v>
      </c>
      <c r="G89" s="86" t="s">
        <v>7</v>
      </c>
      <c r="H89" s="80"/>
      <c r="M89" s="82"/>
      <c r="N89" s="83" t="s">
        <v>62</v>
      </c>
      <c r="R89" s="83"/>
      <c r="S89" s="83"/>
      <c r="U89" s="83" t="s">
        <v>10</v>
      </c>
      <c r="Y89" s="83">
        <v>2000000</v>
      </c>
    </row>
    <row r="90" spans="1:25" s="81" customFormat="1" ht="23.25" hidden="1">
      <c r="A90" s="74"/>
      <c r="B90" s="74"/>
      <c r="C90" s="75"/>
      <c r="D90" s="84" t="s">
        <v>137</v>
      </c>
      <c r="E90" s="85"/>
      <c r="F90" s="64">
        <v>2015500</v>
      </c>
      <c r="G90" s="86" t="s">
        <v>7</v>
      </c>
      <c r="H90" s="80"/>
      <c r="M90" s="82"/>
      <c r="N90" s="83" t="s">
        <v>62</v>
      </c>
      <c r="R90" s="83"/>
      <c r="S90" s="83"/>
      <c r="U90" s="83" t="s">
        <v>10</v>
      </c>
      <c r="Y90" s="83">
        <v>4573100</v>
      </c>
    </row>
    <row r="91" spans="1:25" s="81" customFormat="1" ht="23.25" hidden="1">
      <c r="A91" s="74"/>
      <c r="B91" s="74"/>
      <c r="C91" s="75"/>
      <c r="D91" s="84" t="s">
        <v>138</v>
      </c>
      <c r="E91" s="85"/>
      <c r="F91" s="64">
        <v>1380000</v>
      </c>
      <c r="G91" s="86" t="s">
        <v>7</v>
      </c>
      <c r="H91" s="80"/>
      <c r="M91" s="82"/>
      <c r="N91" s="83" t="s">
        <v>62</v>
      </c>
      <c r="R91" s="83"/>
      <c r="S91" s="83"/>
      <c r="U91" s="83" t="s">
        <v>10</v>
      </c>
      <c r="Y91" s="83">
        <v>4573100</v>
      </c>
    </row>
    <row r="92" spans="1:25" s="81" customFormat="1" ht="23.25" hidden="1">
      <c r="A92" s="74"/>
      <c r="B92" s="74"/>
      <c r="C92" s="75"/>
      <c r="D92" s="76" t="s">
        <v>139</v>
      </c>
      <c r="E92" s="77"/>
      <c r="F92" s="78">
        <f>SUM(F93)</f>
        <v>1961500</v>
      </c>
      <c r="G92" s="79" t="s">
        <v>7</v>
      </c>
      <c r="H92" s="80"/>
      <c r="M92" s="82"/>
      <c r="N92" s="83" t="s">
        <v>62</v>
      </c>
      <c r="R92" s="83"/>
      <c r="S92" s="83"/>
      <c r="U92" s="83" t="s">
        <v>10</v>
      </c>
      <c r="Y92" s="83">
        <v>72634100</v>
      </c>
    </row>
    <row r="93" spans="1:25" s="81" customFormat="1" ht="23.25" hidden="1">
      <c r="A93" s="74"/>
      <c r="B93" s="74"/>
      <c r="C93" s="75"/>
      <c r="D93" s="84" t="s">
        <v>140</v>
      </c>
      <c r="E93" s="85"/>
      <c r="F93" s="64">
        <v>1961500</v>
      </c>
      <c r="G93" s="86" t="s">
        <v>7</v>
      </c>
      <c r="H93" s="80"/>
      <c r="M93" s="82"/>
      <c r="N93" s="83" t="s">
        <v>62</v>
      </c>
      <c r="R93" s="83"/>
      <c r="S93" s="83"/>
      <c r="U93" s="83" t="s">
        <v>10</v>
      </c>
      <c r="Y93" s="83">
        <v>4573100</v>
      </c>
    </row>
    <row r="94" spans="1:25" ht="23.25">
      <c r="A94" s="34" t="s">
        <v>123</v>
      </c>
      <c r="B94" s="34" t="s">
        <v>124</v>
      </c>
      <c r="C94" s="35" t="s">
        <v>125</v>
      </c>
      <c r="D94" s="48" t="s">
        <v>141</v>
      </c>
      <c r="E94" s="45"/>
      <c r="F94" s="46">
        <f>SUM(F95)</f>
        <v>8482000</v>
      </c>
      <c r="G94" s="47" t="s">
        <v>7</v>
      </c>
      <c r="N94" s="33" t="s">
        <v>62</v>
      </c>
      <c r="R94" s="33"/>
      <c r="S94" s="33"/>
      <c r="U94" s="33" t="s">
        <v>10</v>
      </c>
      <c r="Y94" s="33">
        <v>4573100</v>
      </c>
    </row>
    <row r="95" spans="1:25" ht="23.25" hidden="1">
      <c r="A95" s="34"/>
      <c r="B95" s="34"/>
      <c r="C95" s="35"/>
      <c r="D95" s="87" t="s">
        <v>142</v>
      </c>
      <c r="E95" s="45"/>
      <c r="F95" s="46">
        <f>SUM(F96)</f>
        <v>8482000</v>
      </c>
      <c r="G95" s="47" t="s">
        <v>7</v>
      </c>
      <c r="N95" s="33"/>
      <c r="R95" s="33"/>
      <c r="S95" s="33"/>
      <c r="U95" s="33"/>
      <c r="Y95" s="33"/>
    </row>
    <row r="96" spans="1:25" ht="23.25" hidden="1">
      <c r="A96" s="34"/>
      <c r="B96" s="34"/>
      <c r="C96" s="35"/>
      <c r="D96" s="65" t="s">
        <v>143</v>
      </c>
      <c r="E96" s="53"/>
      <c r="F96" s="54">
        <f>SUM(F97:F98)</f>
        <v>8482000</v>
      </c>
      <c r="G96" s="55" t="s">
        <v>7</v>
      </c>
      <c r="N96" s="33"/>
      <c r="R96" s="33"/>
      <c r="S96" s="33"/>
      <c r="U96" s="33"/>
      <c r="Y96" s="33"/>
    </row>
    <row r="97" spans="1:25" ht="23.25" hidden="1">
      <c r="A97" s="34"/>
      <c r="B97" s="34"/>
      <c r="C97" s="35"/>
      <c r="D97" s="65" t="s">
        <v>144</v>
      </c>
      <c r="E97" s="53"/>
      <c r="F97" s="54">
        <v>4162000</v>
      </c>
      <c r="G97" s="55" t="s">
        <v>7</v>
      </c>
      <c r="N97" s="33"/>
      <c r="R97" s="33"/>
      <c r="S97" s="33"/>
      <c r="U97" s="33"/>
      <c r="Y97" s="33"/>
    </row>
    <row r="98" spans="1:25" ht="23.25" hidden="1">
      <c r="A98" s="34"/>
      <c r="B98" s="34"/>
      <c r="C98" s="35"/>
      <c r="D98" s="65" t="s">
        <v>145</v>
      </c>
      <c r="E98" s="53"/>
      <c r="F98" s="54">
        <v>4320000</v>
      </c>
      <c r="G98" s="55" t="s">
        <v>7</v>
      </c>
      <c r="N98" s="33"/>
      <c r="R98" s="33"/>
      <c r="S98" s="33"/>
      <c r="U98" s="33"/>
      <c r="Y98" s="33"/>
    </row>
    <row r="99" spans="1:25" ht="23.25">
      <c r="A99" s="34" t="s">
        <v>123</v>
      </c>
      <c r="B99" s="34"/>
      <c r="C99" s="35"/>
      <c r="D99" s="44" t="s">
        <v>146</v>
      </c>
      <c r="E99" s="45"/>
      <c r="F99" s="46">
        <f>SUM(F100+F172)</f>
        <v>682586800</v>
      </c>
      <c r="G99" s="47" t="s">
        <v>7</v>
      </c>
      <c r="N99" s="33"/>
      <c r="R99" s="33"/>
      <c r="S99" s="33"/>
      <c r="U99" s="33"/>
      <c r="Y99" s="33"/>
    </row>
    <row r="100" spans="1:25" ht="23.25">
      <c r="A100" s="34"/>
      <c r="B100" s="34"/>
      <c r="C100" s="35"/>
      <c r="D100" s="48" t="s">
        <v>147</v>
      </c>
      <c r="E100" s="45"/>
      <c r="F100" s="46">
        <f>SUM(F101)</f>
        <v>629313200</v>
      </c>
      <c r="G100" s="47" t="s">
        <v>7</v>
      </c>
      <c r="N100" s="33"/>
      <c r="R100" s="33"/>
      <c r="S100" s="33"/>
      <c r="U100" s="33"/>
      <c r="Y100" s="33"/>
    </row>
    <row r="101" spans="1:25" ht="23.25">
      <c r="A101" s="34"/>
      <c r="B101" s="34"/>
      <c r="C101" s="35"/>
      <c r="D101" s="48" t="s">
        <v>148</v>
      </c>
      <c r="E101" s="45"/>
      <c r="F101" s="46">
        <f>SUM(F102:F109)</f>
        <v>629313200</v>
      </c>
      <c r="G101" s="47" t="s">
        <v>7</v>
      </c>
      <c r="N101" s="33"/>
      <c r="R101" s="33"/>
      <c r="S101" s="33"/>
      <c r="U101" s="33"/>
      <c r="Y101" s="33"/>
    </row>
    <row r="102" spans="1:25" ht="23.25" customHeight="1">
      <c r="A102" s="88"/>
      <c r="B102" s="88" t="s">
        <v>149</v>
      </c>
      <c r="C102" s="89" t="s">
        <v>150</v>
      </c>
      <c r="D102" s="90" t="s">
        <v>151</v>
      </c>
      <c r="E102" s="91"/>
      <c r="F102" s="92">
        <f>SUM(F133)</f>
        <v>35311500</v>
      </c>
      <c r="G102" s="93" t="s">
        <v>7</v>
      </c>
      <c r="N102" s="33"/>
      <c r="R102" s="33"/>
      <c r="S102" s="33"/>
      <c r="U102" s="33"/>
      <c r="Y102" s="33"/>
    </row>
    <row r="103" spans="1:25" ht="23.25" customHeight="1">
      <c r="A103" s="94"/>
      <c r="B103" s="94" t="s">
        <v>152</v>
      </c>
      <c r="C103" s="95" t="s">
        <v>153</v>
      </c>
      <c r="D103" s="96" t="s">
        <v>151</v>
      </c>
      <c r="E103" s="97"/>
      <c r="F103" s="98">
        <f>SUM(F129)-13655400-500000</f>
        <v>33180000</v>
      </c>
      <c r="G103" s="99" t="s">
        <v>7</v>
      </c>
      <c r="N103" s="33"/>
      <c r="R103" s="33"/>
      <c r="S103" s="33"/>
      <c r="U103" s="33"/>
      <c r="Y103" s="33"/>
    </row>
    <row r="104" spans="1:25" ht="23.25" customHeight="1">
      <c r="A104" s="34"/>
      <c r="B104" s="34" t="s">
        <v>124</v>
      </c>
      <c r="C104" s="35" t="s">
        <v>125</v>
      </c>
      <c r="D104" s="100" t="s">
        <v>151</v>
      </c>
      <c r="E104" s="53"/>
      <c r="F104" s="54">
        <f>SUM(F125-6750000-1000000)+(F111+F112+F113+F114+F115+F116+F117+F118+F120+F122+F123+F127+F128+F131+F132+F136+F137+F138+F139+F140+F141+F149+F156+F164+F172)</f>
        <v>406016300</v>
      </c>
      <c r="G104" s="55" t="s">
        <v>7</v>
      </c>
      <c r="N104" s="33" t="s">
        <v>62</v>
      </c>
      <c r="R104" s="33"/>
      <c r="S104" s="33"/>
      <c r="U104" s="33" t="s">
        <v>10</v>
      </c>
      <c r="Y104" s="33">
        <v>1000000</v>
      </c>
    </row>
    <row r="105" spans="1:25" s="108" customFormat="1" ht="23.25" customHeight="1">
      <c r="A105" s="101"/>
      <c r="B105" s="101" t="s">
        <v>154</v>
      </c>
      <c r="C105" s="102" t="s">
        <v>155</v>
      </c>
      <c r="D105" s="103" t="s">
        <v>151</v>
      </c>
      <c r="E105" s="104"/>
      <c r="F105" s="105">
        <f>SUM(F125)-4150000-1000000</f>
        <v>6750000</v>
      </c>
      <c r="G105" s="106" t="s">
        <v>7</v>
      </c>
      <c r="H105" s="107"/>
      <c r="M105" s="109"/>
      <c r="N105" s="110" t="s">
        <v>62</v>
      </c>
      <c r="R105" s="110"/>
      <c r="S105" s="110"/>
      <c r="U105" s="110" t="s">
        <v>10</v>
      </c>
      <c r="Y105" s="110">
        <v>51793500</v>
      </c>
    </row>
    <row r="106" spans="1:25" ht="23.25" customHeight="1">
      <c r="A106" s="111"/>
      <c r="B106" s="111" t="s">
        <v>156</v>
      </c>
      <c r="C106" s="112" t="s">
        <v>157</v>
      </c>
      <c r="D106" s="113" t="s">
        <v>151</v>
      </c>
      <c r="E106" s="114"/>
      <c r="F106" s="115">
        <f>SUM(F124)-2400000</f>
        <v>31000000</v>
      </c>
      <c r="G106" s="116" t="s">
        <v>7</v>
      </c>
      <c r="N106" s="33" t="s">
        <v>62</v>
      </c>
      <c r="R106" s="33"/>
      <c r="S106" s="33"/>
      <c r="U106" s="33" t="s">
        <v>10</v>
      </c>
      <c r="Y106" s="33">
        <v>51793500</v>
      </c>
    </row>
    <row r="107" spans="1:25" s="124" customFormat="1" ht="23.25" customHeight="1">
      <c r="A107" s="117"/>
      <c r="B107" s="117" t="s">
        <v>158</v>
      </c>
      <c r="C107" s="118" t="s">
        <v>159</v>
      </c>
      <c r="D107" s="119" t="s">
        <v>151</v>
      </c>
      <c r="E107" s="120"/>
      <c r="F107" s="121">
        <f>SUM(F129-33180000-13655400)+(F130+F134)</f>
        <v>6000000</v>
      </c>
      <c r="G107" s="122" t="s">
        <v>7</v>
      </c>
      <c r="H107" s="123"/>
      <c r="M107" s="125"/>
      <c r="N107" s="126" t="s">
        <v>62</v>
      </c>
      <c r="R107" s="126"/>
      <c r="S107" s="126"/>
      <c r="U107" s="126" t="s">
        <v>10</v>
      </c>
      <c r="Y107" s="126">
        <v>4573100</v>
      </c>
    </row>
    <row r="108" spans="1:25" s="8" customFormat="1" ht="23.25">
      <c r="A108" s="127"/>
      <c r="B108" s="127" t="s">
        <v>160</v>
      </c>
      <c r="C108" s="128" t="s">
        <v>161</v>
      </c>
      <c r="D108" s="129" t="s">
        <v>151</v>
      </c>
      <c r="E108" s="130"/>
      <c r="F108" s="131">
        <f>SUM(F124-31000000)+(F125-4150000-6750000)+F126+F135</f>
        <v>97400000</v>
      </c>
      <c r="G108" s="132" t="s">
        <v>7</v>
      </c>
      <c r="H108" s="7"/>
      <c r="M108" s="9"/>
      <c r="N108" s="133" t="s">
        <v>62</v>
      </c>
      <c r="R108" s="133"/>
      <c r="S108" s="133"/>
      <c r="U108" s="133" t="s">
        <v>10</v>
      </c>
      <c r="Y108" s="133">
        <v>4573100</v>
      </c>
    </row>
    <row r="109" spans="1:25" s="141" customFormat="1" ht="24" customHeight="1">
      <c r="A109" s="134"/>
      <c r="B109" s="134" t="s">
        <v>162</v>
      </c>
      <c r="C109" s="135" t="s">
        <v>163</v>
      </c>
      <c r="D109" s="136" t="s">
        <v>151</v>
      </c>
      <c r="E109" s="137"/>
      <c r="F109" s="138">
        <f>SUM(F129)-33180000-500000</f>
        <v>13655400</v>
      </c>
      <c r="G109" s="139" t="s">
        <v>7</v>
      </c>
      <c r="H109" s="140"/>
      <c r="M109" s="142"/>
      <c r="N109" s="143" t="s">
        <v>62</v>
      </c>
      <c r="R109" s="143"/>
      <c r="S109" s="143"/>
      <c r="U109" s="143" t="s">
        <v>10</v>
      </c>
      <c r="Y109" s="143">
        <v>4573100</v>
      </c>
    </row>
    <row r="110" spans="1:25" ht="23.25" hidden="1">
      <c r="A110" s="74"/>
      <c r="B110" s="74"/>
      <c r="C110" s="75"/>
      <c r="D110" s="84" t="s">
        <v>164</v>
      </c>
      <c r="E110" s="53"/>
      <c r="F110" s="54">
        <f>SUM(F111,F112,F113,F116,F114,F115,F117,F118,F119,F121,F128,F129,F131,F132,F133,F134,F135,F136,F138,F139,F140)</f>
        <v>530139600</v>
      </c>
      <c r="G110" s="55" t="s">
        <v>7</v>
      </c>
      <c r="N110" s="33" t="s">
        <v>62</v>
      </c>
      <c r="R110" s="33"/>
      <c r="S110" s="33"/>
      <c r="U110" s="33" t="s">
        <v>10</v>
      </c>
      <c r="Y110" s="33">
        <v>4573100</v>
      </c>
    </row>
    <row r="111" spans="1:25" ht="23.25" hidden="1">
      <c r="A111" s="74"/>
      <c r="B111" s="34" t="s">
        <v>124</v>
      </c>
      <c r="C111" s="35" t="s">
        <v>125</v>
      </c>
      <c r="D111" s="144" t="s">
        <v>165</v>
      </c>
      <c r="E111" s="53"/>
      <c r="F111" s="54">
        <v>75600000</v>
      </c>
      <c r="G111" s="55" t="s">
        <v>7</v>
      </c>
      <c r="N111" s="33" t="s">
        <v>62</v>
      </c>
      <c r="R111" s="33"/>
      <c r="S111" s="33"/>
      <c r="U111" s="33" t="s">
        <v>10</v>
      </c>
      <c r="Y111" s="33">
        <v>4000000</v>
      </c>
    </row>
    <row r="112" spans="1:25" ht="23.25" hidden="1">
      <c r="A112" s="74"/>
      <c r="B112" s="34" t="s">
        <v>124</v>
      </c>
      <c r="C112" s="35" t="s">
        <v>125</v>
      </c>
      <c r="D112" s="69" t="s">
        <v>166</v>
      </c>
      <c r="E112" s="53"/>
      <c r="F112" s="54">
        <v>77617800</v>
      </c>
      <c r="G112" s="55" t="s">
        <v>7</v>
      </c>
      <c r="N112" s="33" t="s">
        <v>62</v>
      </c>
      <c r="R112" s="33"/>
      <c r="S112" s="33"/>
      <c r="U112" s="33" t="s">
        <v>10</v>
      </c>
      <c r="Y112" s="33">
        <v>2000000</v>
      </c>
    </row>
    <row r="113" spans="1:25" ht="23.25" hidden="1">
      <c r="A113" s="74"/>
      <c r="B113" s="34" t="s">
        <v>124</v>
      </c>
      <c r="C113" s="35" t="s">
        <v>125</v>
      </c>
      <c r="D113" s="69" t="s">
        <v>167</v>
      </c>
      <c r="E113" s="53"/>
      <c r="F113" s="54">
        <v>1800000</v>
      </c>
      <c r="G113" s="55" t="s">
        <v>7</v>
      </c>
      <c r="N113" s="33" t="s">
        <v>62</v>
      </c>
      <c r="R113" s="33"/>
      <c r="S113" s="33"/>
      <c r="U113" s="33" t="s">
        <v>10</v>
      </c>
      <c r="Y113" s="33">
        <v>4000000</v>
      </c>
    </row>
    <row r="114" spans="1:25" ht="23.25" hidden="1">
      <c r="A114" s="74"/>
      <c r="B114" s="34" t="s">
        <v>124</v>
      </c>
      <c r="C114" s="35" t="s">
        <v>125</v>
      </c>
      <c r="D114" s="69" t="s">
        <v>168</v>
      </c>
      <c r="E114" s="53"/>
      <c r="F114" s="54">
        <v>2052000</v>
      </c>
      <c r="G114" s="55" t="s">
        <v>7</v>
      </c>
      <c r="N114" s="33" t="s">
        <v>62</v>
      </c>
      <c r="R114" s="33"/>
      <c r="S114" s="33"/>
      <c r="U114" s="33" t="s">
        <v>10</v>
      </c>
      <c r="Y114" s="33">
        <v>23000000</v>
      </c>
    </row>
    <row r="115" spans="1:25" ht="23.25" hidden="1">
      <c r="A115" s="74"/>
      <c r="B115" s="34" t="s">
        <v>124</v>
      </c>
      <c r="C115" s="35" t="s">
        <v>125</v>
      </c>
      <c r="D115" s="69" t="s">
        <v>169</v>
      </c>
      <c r="E115" s="53"/>
      <c r="F115" s="54">
        <v>1000000</v>
      </c>
      <c r="G115" s="55" t="s">
        <v>7</v>
      </c>
      <c r="N115" s="33" t="s">
        <v>62</v>
      </c>
      <c r="R115" s="33"/>
      <c r="S115" s="33"/>
      <c r="U115" s="33" t="s">
        <v>10</v>
      </c>
      <c r="Y115" s="33">
        <v>23000000</v>
      </c>
    </row>
    <row r="116" spans="1:25" s="81" customFormat="1" ht="23.25" hidden="1">
      <c r="A116" s="74"/>
      <c r="B116" s="34" t="s">
        <v>124</v>
      </c>
      <c r="C116" s="35" t="s">
        <v>125</v>
      </c>
      <c r="D116" s="144" t="s">
        <v>170</v>
      </c>
      <c r="E116" s="85"/>
      <c r="F116" s="64">
        <v>10600000</v>
      </c>
      <c r="G116" s="86" t="s">
        <v>7</v>
      </c>
      <c r="H116" s="80"/>
      <c r="M116" s="82"/>
      <c r="N116" s="83" t="s">
        <v>62</v>
      </c>
      <c r="R116" s="83"/>
      <c r="S116" s="83"/>
      <c r="U116" s="83" t="s">
        <v>10</v>
      </c>
      <c r="Y116" s="83">
        <v>2000000</v>
      </c>
    </row>
    <row r="117" spans="1:25" ht="23.25" hidden="1">
      <c r="A117" s="74"/>
      <c r="B117" s="34" t="s">
        <v>124</v>
      </c>
      <c r="C117" s="35" t="s">
        <v>125</v>
      </c>
      <c r="D117" s="69" t="s">
        <v>171</v>
      </c>
      <c r="E117" s="53"/>
      <c r="F117" s="54">
        <v>6000000</v>
      </c>
      <c r="G117" s="55" t="s">
        <v>7</v>
      </c>
      <c r="N117" s="33" t="s">
        <v>62</v>
      </c>
      <c r="R117" s="33">
        <v>7926</v>
      </c>
      <c r="S117" s="33"/>
      <c r="U117" s="33" t="s">
        <v>10</v>
      </c>
      <c r="Y117" s="33">
        <v>85222000</v>
      </c>
    </row>
    <row r="118" spans="1:25" ht="23.25" hidden="1">
      <c r="A118" s="74"/>
      <c r="B118" s="34" t="s">
        <v>124</v>
      </c>
      <c r="C118" s="35" t="s">
        <v>125</v>
      </c>
      <c r="D118" s="69" t="s">
        <v>172</v>
      </c>
      <c r="E118" s="53"/>
      <c r="F118" s="54">
        <v>2000000</v>
      </c>
      <c r="G118" s="55" t="s">
        <v>7</v>
      </c>
      <c r="N118" s="33" t="s">
        <v>62</v>
      </c>
      <c r="R118" s="33"/>
      <c r="S118" s="33"/>
      <c r="U118" s="33" t="s">
        <v>10</v>
      </c>
      <c r="Y118" s="33">
        <v>23770000</v>
      </c>
    </row>
    <row r="119" spans="1:25" s="81" customFormat="1" ht="23.25" hidden="1">
      <c r="A119" s="74"/>
      <c r="B119" s="74"/>
      <c r="C119" s="75"/>
      <c r="D119" s="144" t="s">
        <v>173</v>
      </c>
      <c r="E119" s="85"/>
      <c r="F119" s="64">
        <f>SUM(F120)</f>
        <v>5948100</v>
      </c>
      <c r="G119" s="86" t="s">
        <v>7</v>
      </c>
      <c r="H119" s="80"/>
      <c r="M119" s="82"/>
      <c r="N119" s="83" t="s">
        <v>62</v>
      </c>
      <c r="R119" s="83"/>
      <c r="S119" s="83"/>
      <c r="U119" s="83" t="s">
        <v>10</v>
      </c>
      <c r="Y119" s="83">
        <v>19346500</v>
      </c>
    </row>
    <row r="120" spans="1:25" ht="23.25" hidden="1">
      <c r="A120" s="74"/>
      <c r="B120" s="34" t="s">
        <v>124</v>
      </c>
      <c r="C120" s="35" t="s">
        <v>125</v>
      </c>
      <c r="D120" s="69" t="s">
        <v>174</v>
      </c>
      <c r="E120" s="53"/>
      <c r="F120" s="54">
        <v>5948100</v>
      </c>
      <c r="G120" s="55" t="s">
        <v>7</v>
      </c>
      <c r="N120" s="33" t="s">
        <v>62</v>
      </c>
      <c r="R120" s="33"/>
      <c r="S120" s="33"/>
      <c r="U120" s="33" t="s">
        <v>10</v>
      </c>
      <c r="Y120" s="33">
        <v>8975000</v>
      </c>
    </row>
    <row r="121" spans="1:19" s="81" customFormat="1" ht="23.25" hidden="1">
      <c r="A121" s="74"/>
      <c r="B121" s="74"/>
      <c r="C121" s="75"/>
      <c r="D121" s="144" t="s">
        <v>175</v>
      </c>
      <c r="E121" s="85"/>
      <c r="F121" s="64">
        <f>SUM(F122:F127)</f>
        <v>111579000</v>
      </c>
      <c r="G121" s="86" t="s">
        <v>7</v>
      </c>
      <c r="H121" s="80"/>
      <c r="M121" s="82"/>
      <c r="N121" s="83" t="s">
        <v>62</v>
      </c>
      <c r="R121" s="83"/>
      <c r="S121" s="83"/>
    </row>
    <row r="122" spans="1:13" s="81" customFormat="1" ht="23.25" hidden="1">
      <c r="A122" s="74"/>
      <c r="B122" s="34" t="s">
        <v>124</v>
      </c>
      <c r="C122" s="35" t="s">
        <v>125</v>
      </c>
      <c r="D122" s="144" t="s">
        <v>176</v>
      </c>
      <c r="E122" s="85"/>
      <c r="F122" s="64">
        <v>21243000</v>
      </c>
      <c r="G122" s="86" t="s">
        <v>7</v>
      </c>
      <c r="H122" s="80"/>
      <c r="M122" s="82"/>
    </row>
    <row r="123" spans="1:14" s="81" customFormat="1" ht="23.25" hidden="1">
      <c r="A123" s="74"/>
      <c r="B123" s="34" t="s">
        <v>124</v>
      </c>
      <c r="C123" s="35" t="s">
        <v>125</v>
      </c>
      <c r="D123" s="144" t="s">
        <v>177</v>
      </c>
      <c r="E123" s="85"/>
      <c r="F123" s="64">
        <v>6300000</v>
      </c>
      <c r="G123" s="86" t="s">
        <v>7</v>
      </c>
      <c r="H123" s="80"/>
      <c r="M123" s="82"/>
      <c r="N123" s="83" t="s">
        <v>178</v>
      </c>
    </row>
    <row r="124" spans="1:23" s="81" customFormat="1" ht="23.25" hidden="1">
      <c r="A124" s="145"/>
      <c r="B124" s="145" t="s">
        <v>179</v>
      </c>
      <c r="C124" s="146" t="s">
        <v>180</v>
      </c>
      <c r="D124" s="147" t="s">
        <v>181</v>
      </c>
      <c r="E124" s="148"/>
      <c r="F124" s="149">
        <f>(1000000+5000000+6000000+8500000+9000000+1500000)+(2400000)</f>
        <v>33400000</v>
      </c>
      <c r="G124" s="150" t="s">
        <v>7</v>
      </c>
      <c r="H124" s="80"/>
      <c r="M124" s="82"/>
      <c r="N124" s="83" t="s">
        <v>182</v>
      </c>
      <c r="W124" s="83">
        <v>18165600</v>
      </c>
    </row>
    <row r="125" spans="1:24" s="81" customFormat="1" ht="23.25" hidden="1">
      <c r="A125" s="145"/>
      <c r="B125" s="145" t="s">
        <v>183</v>
      </c>
      <c r="C125" s="146" t="s">
        <v>184</v>
      </c>
      <c r="D125" s="147" t="s">
        <v>185</v>
      </c>
      <c r="E125" s="148"/>
      <c r="F125" s="149">
        <f>(200000+1250000+1500000+1000000+200000)+(1500000+3000000+2250000)+(1000000)</f>
        <v>11900000</v>
      </c>
      <c r="G125" s="150" t="s">
        <v>7</v>
      </c>
      <c r="H125" s="80"/>
      <c r="M125" s="82"/>
      <c r="N125" s="83" t="s">
        <v>186</v>
      </c>
      <c r="X125" s="83">
        <v>17956800</v>
      </c>
    </row>
    <row r="126" spans="1:25" s="81" customFormat="1" ht="23.25" hidden="1">
      <c r="A126" s="151"/>
      <c r="B126" s="151" t="s">
        <v>160</v>
      </c>
      <c r="C126" s="152" t="s">
        <v>187</v>
      </c>
      <c r="D126" s="153" t="s">
        <v>188</v>
      </c>
      <c r="E126" s="154"/>
      <c r="F126" s="131">
        <v>36000000</v>
      </c>
      <c r="G126" s="155" t="s">
        <v>7</v>
      </c>
      <c r="H126" s="80"/>
      <c r="M126" s="82"/>
      <c r="N126" s="83" t="s">
        <v>189</v>
      </c>
      <c r="Y126" s="83">
        <v>17956800</v>
      </c>
    </row>
    <row r="127" spans="1:26" s="81" customFormat="1" ht="23.25" hidden="1">
      <c r="A127" s="74"/>
      <c r="B127" s="34" t="s">
        <v>124</v>
      </c>
      <c r="C127" s="35" t="s">
        <v>125</v>
      </c>
      <c r="D127" s="144" t="s">
        <v>190</v>
      </c>
      <c r="E127" s="85"/>
      <c r="F127" s="64">
        <v>2736000</v>
      </c>
      <c r="G127" s="86" t="s">
        <v>7</v>
      </c>
      <c r="H127" s="80"/>
      <c r="M127" s="82"/>
      <c r="N127" s="83" t="s">
        <v>191</v>
      </c>
      <c r="Z127" s="83">
        <v>17956800</v>
      </c>
    </row>
    <row r="128" spans="1:27" ht="23.25" hidden="1">
      <c r="A128" s="74"/>
      <c r="B128" s="34" t="s">
        <v>124</v>
      </c>
      <c r="C128" s="35" t="s">
        <v>125</v>
      </c>
      <c r="D128" s="69" t="s">
        <v>192</v>
      </c>
      <c r="E128" s="53"/>
      <c r="F128" s="54">
        <v>1000000</v>
      </c>
      <c r="G128" s="55" t="s">
        <v>7</v>
      </c>
      <c r="N128" s="33" t="s">
        <v>193</v>
      </c>
      <c r="R128" s="3"/>
      <c r="AA128" s="33">
        <v>17956800</v>
      </c>
    </row>
    <row r="129" spans="1:19" s="157" customFormat="1" ht="23.25" hidden="1">
      <c r="A129" s="145"/>
      <c r="B129" s="145" t="s">
        <v>194</v>
      </c>
      <c r="C129" s="146" t="s">
        <v>195</v>
      </c>
      <c r="D129" s="147" t="s">
        <v>196</v>
      </c>
      <c r="E129" s="148"/>
      <c r="F129" s="149">
        <f>(33180000)+(500000)+(13655400)</f>
        <v>47335400</v>
      </c>
      <c r="G129" s="150" t="s">
        <v>7</v>
      </c>
      <c r="H129" s="156"/>
      <c r="M129" s="158"/>
      <c r="N129" s="159" t="s">
        <v>62</v>
      </c>
      <c r="R129" s="159"/>
      <c r="S129" s="159"/>
    </row>
    <row r="130" spans="1:14" s="166" customFormat="1" ht="23.25" hidden="1">
      <c r="A130" s="160"/>
      <c r="B130" s="160" t="s">
        <v>158</v>
      </c>
      <c r="C130" s="161" t="s">
        <v>159</v>
      </c>
      <c r="D130" s="162" t="s">
        <v>197</v>
      </c>
      <c r="E130" s="163"/>
      <c r="F130" s="121">
        <f>3000000+1000000</f>
        <v>4000000</v>
      </c>
      <c r="G130" s="164" t="s">
        <v>7</v>
      </c>
      <c r="H130" s="165"/>
      <c r="M130" s="167"/>
      <c r="N130" s="168" t="s">
        <v>198</v>
      </c>
    </row>
    <row r="131" spans="1:18" ht="23.25" hidden="1">
      <c r="A131" s="74"/>
      <c r="B131" s="34" t="s">
        <v>124</v>
      </c>
      <c r="C131" s="35" t="s">
        <v>125</v>
      </c>
      <c r="D131" s="69" t="s">
        <v>199</v>
      </c>
      <c r="E131" s="53"/>
      <c r="F131" s="54">
        <v>1000000</v>
      </c>
      <c r="G131" s="55" t="s">
        <v>7</v>
      </c>
      <c r="N131" s="33" t="s">
        <v>198</v>
      </c>
      <c r="R131" s="3"/>
    </row>
    <row r="132" spans="1:18" ht="23.25" hidden="1">
      <c r="A132" s="74"/>
      <c r="B132" s="34" t="s">
        <v>124</v>
      </c>
      <c r="C132" s="35" t="s">
        <v>125</v>
      </c>
      <c r="D132" s="69" t="s">
        <v>200</v>
      </c>
      <c r="E132" s="53"/>
      <c r="F132" s="54">
        <v>2000000</v>
      </c>
      <c r="G132" s="55" t="s">
        <v>7</v>
      </c>
      <c r="R132" s="3"/>
    </row>
    <row r="133" spans="1:14" s="81" customFormat="1" ht="23.25" hidden="1">
      <c r="A133" s="169"/>
      <c r="B133" s="169" t="s">
        <v>149</v>
      </c>
      <c r="C133" s="170" t="s">
        <v>150</v>
      </c>
      <c r="D133" s="171" t="s">
        <v>201</v>
      </c>
      <c r="E133" s="172"/>
      <c r="F133" s="92">
        <v>35311500</v>
      </c>
      <c r="G133" s="173" t="s">
        <v>7</v>
      </c>
      <c r="H133" s="80"/>
      <c r="M133" s="82"/>
      <c r="N133" s="83" t="s">
        <v>178</v>
      </c>
    </row>
    <row r="134" spans="1:25" s="166" customFormat="1" ht="23.25" hidden="1">
      <c r="A134" s="160"/>
      <c r="B134" s="160" t="s">
        <v>158</v>
      </c>
      <c r="C134" s="161" t="s">
        <v>159</v>
      </c>
      <c r="D134" s="174" t="s">
        <v>202</v>
      </c>
      <c r="E134" s="163"/>
      <c r="F134" s="121">
        <v>1500000</v>
      </c>
      <c r="G134" s="164" t="s">
        <v>7</v>
      </c>
      <c r="H134" s="165"/>
      <c r="M134" s="167"/>
      <c r="N134" s="168" t="s">
        <v>189</v>
      </c>
      <c r="Y134" s="168">
        <v>15660000</v>
      </c>
    </row>
    <row r="135" spans="1:26" s="81" customFormat="1" ht="23.25" hidden="1">
      <c r="A135" s="151"/>
      <c r="B135" s="151" t="s">
        <v>160</v>
      </c>
      <c r="C135" s="152" t="s">
        <v>187</v>
      </c>
      <c r="D135" s="153" t="s">
        <v>203</v>
      </c>
      <c r="E135" s="154"/>
      <c r="F135" s="131">
        <v>58000000</v>
      </c>
      <c r="G135" s="155" t="s">
        <v>7</v>
      </c>
      <c r="H135" s="80"/>
      <c r="M135" s="82"/>
      <c r="N135" s="83" t="s">
        <v>191</v>
      </c>
      <c r="Z135" s="83">
        <v>15660000</v>
      </c>
    </row>
    <row r="136" spans="1:27" s="81" customFormat="1" ht="23.25" hidden="1">
      <c r="A136" s="74"/>
      <c r="B136" s="74" t="s">
        <v>124</v>
      </c>
      <c r="C136" s="75" t="s">
        <v>125</v>
      </c>
      <c r="D136" s="144" t="s">
        <v>204</v>
      </c>
      <c r="E136" s="85"/>
      <c r="F136" s="64">
        <v>18494600</v>
      </c>
      <c r="G136" s="86" t="s">
        <v>7</v>
      </c>
      <c r="H136" s="80"/>
      <c r="M136" s="82"/>
      <c r="N136" s="83" t="s">
        <v>193</v>
      </c>
      <c r="AA136" s="83">
        <v>15660000</v>
      </c>
    </row>
    <row r="137" spans="1:19" s="81" customFormat="1" ht="23.25" hidden="1">
      <c r="A137" s="74"/>
      <c r="B137" s="74" t="s">
        <v>124</v>
      </c>
      <c r="C137" s="75" t="s">
        <v>125</v>
      </c>
      <c r="D137" s="144" t="s">
        <v>205</v>
      </c>
      <c r="E137" s="85"/>
      <c r="F137" s="64">
        <v>376100</v>
      </c>
      <c r="G137" s="86" t="s">
        <v>7</v>
      </c>
      <c r="H137" s="80"/>
      <c r="M137" s="82"/>
      <c r="N137" s="83" t="s">
        <v>62</v>
      </c>
      <c r="R137" s="83"/>
      <c r="S137" s="83"/>
    </row>
    <row r="138" spans="1:19" s="81" customFormat="1" ht="23.25" hidden="1">
      <c r="A138" s="74"/>
      <c r="B138" s="74" t="s">
        <v>124</v>
      </c>
      <c r="C138" s="75" t="s">
        <v>125</v>
      </c>
      <c r="D138" s="144" t="s">
        <v>206</v>
      </c>
      <c r="E138" s="85"/>
      <c r="F138" s="64">
        <v>23770000</v>
      </c>
      <c r="G138" s="86" t="s">
        <v>7</v>
      </c>
      <c r="H138" s="80"/>
      <c r="M138" s="82"/>
      <c r="N138" s="83" t="s">
        <v>62</v>
      </c>
      <c r="R138" s="83"/>
      <c r="S138" s="83"/>
    </row>
    <row r="139" spans="1:14" s="81" customFormat="1" ht="23.25" hidden="1">
      <c r="A139" s="74"/>
      <c r="B139" s="74" t="s">
        <v>124</v>
      </c>
      <c r="C139" s="75" t="s">
        <v>125</v>
      </c>
      <c r="D139" s="144" t="s">
        <v>207</v>
      </c>
      <c r="E139" s="85"/>
      <c r="F139" s="64">
        <v>32827200</v>
      </c>
      <c r="G139" s="86" t="s">
        <v>7</v>
      </c>
      <c r="H139" s="80"/>
      <c r="M139" s="82"/>
      <c r="N139" s="83" t="s">
        <v>198</v>
      </c>
    </row>
    <row r="140" spans="1:13" s="81" customFormat="1" ht="23.25" hidden="1">
      <c r="A140" s="74"/>
      <c r="B140" s="74" t="s">
        <v>124</v>
      </c>
      <c r="C140" s="75" t="s">
        <v>125</v>
      </c>
      <c r="D140" s="144" t="s">
        <v>208</v>
      </c>
      <c r="E140" s="85"/>
      <c r="F140" s="64">
        <v>14704000</v>
      </c>
      <c r="G140" s="86" t="s">
        <v>7</v>
      </c>
      <c r="H140" s="80"/>
      <c r="M140" s="82"/>
    </row>
    <row r="141" spans="1:14" s="81" customFormat="1" ht="23.25" hidden="1">
      <c r="A141" s="74"/>
      <c r="B141" s="74" t="s">
        <v>124</v>
      </c>
      <c r="C141" s="75" t="s">
        <v>125</v>
      </c>
      <c r="D141" s="84" t="s">
        <v>209</v>
      </c>
      <c r="E141" s="85"/>
      <c r="F141" s="64">
        <f>SUM(E145)</f>
        <v>5976000</v>
      </c>
      <c r="G141" s="86" t="s">
        <v>7</v>
      </c>
      <c r="H141" s="80"/>
      <c r="M141" s="82"/>
      <c r="N141" s="83" t="s">
        <v>178</v>
      </c>
    </row>
    <row r="142" spans="1:25" s="81" customFormat="1" ht="23.25" hidden="1">
      <c r="A142" s="74"/>
      <c r="B142" s="74"/>
      <c r="C142" s="75"/>
      <c r="D142" s="175" t="s">
        <v>210</v>
      </c>
      <c r="E142" s="176">
        <f>SUM(E143:E144)</f>
        <v>34660800</v>
      </c>
      <c r="F142" s="177" t="s">
        <v>7</v>
      </c>
      <c r="G142" s="86"/>
      <c r="H142" s="80"/>
      <c r="M142" s="82"/>
      <c r="N142" s="83" t="s">
        <v>189</v>
      </c>
      <c r="Y142" s="83">
        <v>15660000</v>
      </c>
    </row>
    <row r="143" spans="1:26" s="81" customFormat="1" ht="23.25" hidden="1">
      <c r="A143" s="74"/>
      <c r="B143" s="74"/>
      <c r="C143" s="75"/>
      <c r="D143" s="175" t="s">
        <v>211</v>
      </c>
      <c r="E143" s="176">
        <v>0</v>
      </c>
      <c r="F143" s="177" t="s">
        <v>7</v>
      </c>
      <c r="G143" s="86"/>
      <c r="H143" s="80"/>
      <c r="M143" s="82"/>
      <c r="N143" s="83" t="s">
        <v>191</v>
      </c>
      <c r="Z143" s="83">
        <v>15660000</v>
      </c>
    </row>
    <row r="144" spans="1:27" s="81" customFormat="1" ht="23.25" hidden="1">
      <c r="A144" s="74"/>
      <c r="B144" s="74"/>
      <c r="C144" s="75"/>
      <c r="D144" s="175" t="s">
        <v>212</v>
      </c>
      <c r="E144" s="176">
        <f>SUM(E145:E148)</f>
        <v>34660800</v>
      </c>
      <c r="F144" s="177" t="s">
        <v>7</v>
      </c>
      <c r="G144" s="86"/>
      <c r="H144" s="80"/>
      <c r="M144" s="82"/>
      <c r="N144" s="83" t="s">
        <v>193</v>
      </c>
      <c r="AA144" s="83">
        <v>15660000</v>
      </c>
    </row>
    <row r="145" spans="1:19" s="81" customFormat="1" ht="23.25" hidden="1">
      <c r="A145" s="74"/>
      <c r="B145" s="74"/>
      <c r="C145" s="75"/>
      <c r="D145" s="175" t="s">
        <v>213</v>
      </c>
      <c r="E145" s="176">
        <v>5976000</v>
      </c>
      <c r="F145" s="177" t="s">
        <v>7</v>
      </c>
      <c r="G145" s="86"/>
      <c r="H145" s="80"/>
      <c r="M145" s="82"/>
      <c r="N145" s="83" t="s">
        <v>62</v>
      </c>
      <c r="R145" s="83"/>
      <c r="S145" s="83"/>
    </row>
    <row r="146" spans="1:13" s="81" customFormat="1" ht="23.25" hidden="1">
      <c r="A146" s="74"/>
      <c r="B146" s="74"/>
      <c r="C146" s="75"/>
      <c r="D146" s="175" t="s">
        <v>214</v>
      </c>
      <c r="E146" s="176">
        <v>7171200</v>
      </c>
      <c r="F146" s="177" t="s">
        <v>7</v>
      </c>
      <c r="G146" s="86"/>
      <c r="H146" s="80"/>
      <c r="M146" s="82"/>
    </row>
    <row r="147" spans="1:14" s="81" customFormat="1" ht="23.25" hidden="1">
      <c r="A147" s="74"/>
      <c r="B147" s="74"/>
      <c r="C147" s="75"/>
      <c r="D147" s="175" t="s">
        <v>215</v>
      </c>
      <c r="E147" s="176">
        <v>7171200</v>
      </c>
      <c r="F147" s="177" t="s">
        <v>7</v>
      </c>
      <c r="G147" s="86"/>
      <c r="H147" s="80"/>
      <c r="M147" s="82"/>
      <c r="N147" s="83" t="s">
        <v>178</v>
      </c>
    </row>
    <row r="148" spans="1:25" s="81" customFormat="1" ht="23.25" hidden="1">
      <c r="A148" s="74"/>
      <c r="B148" s="74"/>
      <c r="C148" s="75"/>
      <c r="D148" s="175" t="s">
        <v>216</v>
      </c>
      <c r="E148" s="176">
        <v>14342400</v>
      </c>
      <c r="F148" s="177" t="s">
        <v>7</v>
      </c>
      <c r="G148" s="86"/>
      <c r="H148" s="80"/>
      <c r="M148" s="82"/>
      <c r="N148" s="83" t="s">
        <v>189</v>
      </c>
      <c r="Y148" s="83">
        <v>15660000</v>
      </c>
    </row>
    <row r="149" spans="1:26" s="81" customFormat="1" ht="23.25" hidden="1">
      <c r="A149" s="74"/>
      <c r="B149" s="74" t="s">
        <v>124</v>
      </c>
      <c r="C149" s="75" t="s">
        <v>125</v>
      </c>
      <c r="D149" s="84" t="s">
        <v>217</v>
      </c>
      <c r="E149" s="85"/>
      <c r="F149" s="64">
        <f>SUM(E155)</f>
        <v>7171200</v>
      </c>
      <c r="G149" s="86" t="s">
        <v>7</v>
      </c>
      <c r="H149" s="80"/>
      <c r="M149" s="82"/>
      <c r="N149" s="83" t="s">
        <v>191</v>
      </c>
      <c r="Z149" s="83">
        <v>15660000</v>
      </c>
    </row>
    <row r="150" spans="1:27" s="81" customFormat="1" ht="23.25" hidden="1">
      <c r="A150" s="74"/>
      <c r="B150" s="74"/>
      <c r="C150" s="75"/>
      <c r="D150" s="175" t="s">
        <v>210</v>
      </c>
      <c r="E150" s="176">
        <f>SUM(E151:E152)</f>
        <v>21513600</v>
      </c>
      <c r="F150" s="177" t="s">
        <v>7</v>
      </c>
      <c r="G150" s="86"/>
      <c r="H150" s="80"/>
      <c r="M150" s="82"/>
      <c r="N150" s="83" t="s">
        <v>193</v>
      </c>
      <c r="AA150" s="83">
        <v>15660000</v>
      </c>
    </row>
    <row r="151" spans="1:14" s="81" customFormat="1" ht="23.25" hidden="1">
      <c r="A151" s="74"/>
      <c r="B151" s="74"/>
      <c r="C151" s="75"/>
      <c r="D151" s="175" t="s">
        <v>211</v>
      </c>
      <c r="E151" s="176">
        <v>0</v>
      </c>
      <c r="F151" s="177" t="s">
        <v>7</v>
      </c>
      <c r="G151" s="86"/>
      <c r="H151" s="80"/>
      <c r="M151" s="82"/>
      <c r="N151" s="83" t="s">
        <v>58</v>
      </c>
    </row>
    <row r="152" spans="1:25" s="81" customFormat="1" ht="23.25" hidden="1">
      <c r="A152" s="74"/>
      <c r="B152" s="74"/>
      <c r="C152" s="75"/>
      <c r="D152" s="175" t="s">
        <v>212</v>
      </c>
      <c r="E152" s="176">
        <f>SUM(E153:E155)</f>
        <v>21513600</v>
      </c>
      <c r="F152" s="177" t="s">
        <v>7</v>
      </c>
      <c r="G152" s="86"/>
      <c r="H152" s="80"/>
      <c r="M152" s="82"/>
      <c r="N152" s="83" t="s">
        <v>62</v>
      </c>
      <c r="R152" s="83"/>
      <c r="S152" s="83"/>
      <c r="U152" s="83" t="s">
        <v>10</v>
      </c>
      <c r="Y152" s="83">
        <v>20287200</v>
      </c>
    </row>
    <row r="153" spans="1:25" s="81" customFormat="1" ht="23.25" hidden="1">
      <c r="A153" s="74"/>
      <c r="B153" s="74"/>
      <c r="C153" s="75"/>
      <c r="D153" s="175" t="s">
        <v>218</v>
      </c>
      <c r="E153" s="176">
        <v>7171200</v>
      </c>
      <c r="F153" s="177" t="s">
        <v>7</v>
      </c>
      <c r="G153" s="86"/>
      <c r="H153" s="80"/>
      <c r="M153" s="82"/>
      <c r="N153" s="83" t="s">
        <v>62</v>
      </c>
      <c r="R153" s="83"/>
      <c r="S153" s="83"/>
      <c r="U153" s="83" t="s">
        <v>10</v>
      </c>
      <c r="Y153" s="83">
        <v>460700</v>
      </c>
    </row>
    <row r="154" spans="1:25" s="81" customFormat="1" ht="23.25" hidden="1">
      <c r="A154" s="74"/>
      <c r="B154" s="74"/>
      <c r="C154" s="75"/>
      <c r="D154" s="175" t="s">
        <v>219</v>
      </c>
      <c r="E154" s="176">
        <v>7171200</v>
      </c>
      <c r="F154" s="177" t="s">
        <v>7</v>
      </c>
      <c r="G154" s="86"/>
      <c r="H154" s="80"/>
      <c r="M154" s="82"/>
      <c r="N154" s="83" t="s">
        <v>62</v>
      </c>
      <c r="R154" s="83"/>
      <c r="S154" s="83"/>
      <c r="U154" s="83" t="s">
        <v>10</v>
      </c>
      <c r="Y154" s="83">
        <v>10329600</v>
      </c>
    </row>
    <row r="155" spans="1:25" s="81" customFormat="1" ht="23.25" hidden="1">
      <c r="A155" s="74"/>
      <c r="B155" s="74"/>
      <c r="C155" s="75"/>
      <c r="D155" s="175" t="s">
        <v>213</v>
      </c>
      <c r="E155" s="176">
        <v>7171200</v>
      </c>
      <c r="F155" s="177" t="s">
        <v>7</v>
      </c>
      <c r="G155" s="86"/>
      <c r="H155" s="80"/>
      <c r="M155" s="82"/>
      <c r="N155" s="83" t="s">
        <v>62</v>
      </c>
      <c r="R155" s="83"/>
      <c r="S155" s="83"/>
      <c r="U155" s="83" t="s">
        <v>10</v>
      </c>
      <c r="Y155" s="83">
        <v>22276000</v>
      </c>
    </row>
    <row r="156" spans="1:25" s="81" customFormat="1" ht="23.25" hidden="1">
      <c r="A156" s="74"/>
      <c r="B156" s="74" t="s">
        <v>124</v>
      </c>
      <c r="C156" s="75" t="s">
        <v>125</v>
      </c>
      <c r="D156" s="84" t="s">
        <v>220</v>
      </c>
      <c r="E156" s="85"/>
      <c r="F156" s="64">
        <f>SUM(E160)</f>
        <v>14752500</v>
      </c>
      <c r="G156" s="86" t="s">
        <v>7</v>
      </c>
      <c r="H156" s="80"/>
      <c r="M156" s="82"/>
      <c r="N156" s="83" t="s">
        <v>62</v>
      </c>
      <c r="R156" s="83"/>
      <c r="S156" s="83"/>
      <c r="U156" s="83" t="s">
        <v>10</v>
      </c>
      <c r="Y156" s="83">
        <v>1500000</v>
      </c>
    </row>
    <row r="157" spans="1:14" s="81" customFormat="1" ht="23.25" hidden="1">
      <c r="A157" s="74"/>
      <c r="B157" s="74"/>
      <c r="C157" s="75"/>
      <c r="D157" s="175" t="s">
        <v>210</v>
      </c>
      <c r="E157" s="176">
        <f>SUM(E158:E159)</f>
        <v>85564500</v>
      </c>
      <c r="F157" s="177" t="s">
        <v>7</v>
      </c>
      <c r="G157" s="86"/>
      <c r="H157" s="80"/>
      <c r="M157" s="82"/>
      <c r="N157" s="83" t="s">
        <v>20</v>
      </c>
    </row>
    <row r="158" spans="1:14" s="81" customFormat="1" ht="23.25" hidden="1">
      <c r="A158" s="74"/>
      <c r="B158" s="74"/>
      <c r="C158" s="75"/>
      <c r="D158" s="175" t="s">
        <v>211</v>
      </c>
      <c r="E158" s="176">
        <v>0</v>
      </c>
      <c r="F158" s="177" t="s">
        <v>7</v>
      </c>
      <c r="G158" s="86"/>
      <c r="H158" s="80"/>
      <c r="M158" s="82"/>
      <c r="N158" s="83" t="s">
        <v>58</v>
      </c>
    </row>
    <row r="159" spans="1:14" s="81" customFormat="1" ht="23.25" hidden="1">
      <c r="A159" s="74"/>
      <c r="B159" s="74"/>
      <c r="C159" s="75"/>
      <c r="D159" s="175" t="s">
        <v>212</v>
      </c>
      <c r="E159" s="176">
        <f>SUM(E160:E163)</f>
        <v>85564500</v>
      </c>
      <c r="F159" s="177" t="s">
        <v>7</v>
      </c>
      <c r="G159" s="86"/>
      <c r="H159" s="80"/>
      <c r="M159" s="82"/>
      <c r="N159" s="83" t="s">
        <v>61</v>
      </c>
    </row>
    <row r="160" spans="1:14" s="81" customFormat="1" ht="23.25" hidden="1">
      <c r="A160" s="74"/>
      <c r="B160" s="74"/>
      <c r="C160" s="75"/>
      <c r="D160" s="175" t="s">
        <v>213</v>
      </c>
      <c r="E160" s="176">
        <v>14752500</v>
      </c>
      <c r="F160" s="177" t="s">
        <v>7</v>
      </c>
      <c r="G160" s="86"/>
      <c r="H160" s="80"/>
      <c r="M160" s="82"/>
      <c r="N160" s="83" t="s">
        <v>221</v>
      </c>
    </row>
    <row r="161" spans="1:14" s="81" customFormat="1" ht="23.25" hidden="1">
      <c r="A161" s="74"/>
      <c r="B161" s="74"/>
      <c r="C161" s="75"/>
      <c r="D161" s="175" t="s">
        <v>214</v>
      </c>
      <c r="E161" s="176">
        <v>17703000</v>
      </c>
      <c r="F161" s="177" t="s">
        <v>7</v>
      </c>
      <c r="G161" s="86"/>
      <c r="H161" s="80"/>
      <c r="M161" s="82"/>
      <c r="N161" s="83" t="s">
        <v>222</v>
      </c>
    </row>
    <row r="162" spans="1:14" s="81" customFormat="1" ht="23.25" hidden="1">
      <c r="A162" s="74"/>
      <c r="B162" s="74"/>
      <c r="C162" s="75"/>
      <c r="D162" s="175" t="s">
        <v>215</v>
      </c>
      <c r="E162" s="176">
        <v>17703000</v>
      </c>
      <c r="F162" s="177" t="s">
        <v>7</v>
      </c>
      <c r="G162" s="86"/>
      <c r="H162" s="80"/>
      <c r="M162" s="82"/>
      <c r="N162" s="83" t="s">
        <v>222</v>
      </c>
    </row>
    <row r="163" spans="1:14" s="81" customFormat="1" ht="23.25" hidden="1">
      <c r="A163" s="74"/>
      <c r="B163" s="74"/>
      <c r="C163" s="75"/>
      <c r="D163" s="175" t="s">
        <v>216</v>
      </c>
      <c r="E163" s="176">
        <v>35406000</v>
      </c>
      <c r="F163" s="177" t="s">
        <v>7</v>
      </c>
      <c r="G163" s="86"/>
      <c r="H163" s="178"/>
      <c r="M163" s="82"/>
      <c r="N163" s="83" t="s">
        <v>223</v>
      </c>
    </row>
    <row r="164" spans="1:25" s="81" customFormat="1" ht="23.25" hidden="1">
      <c r="A164" s="74"/>
      <c r="B164" s="74" t="s">
        <v>124</v>
      </c>
      <c r="C164" s="75" t="s">
        <v>125</v>
      </c>
      <c r="D164" s="84" t="s">
        <v>224</v>
      </c>
      <c r="E164" s="85"/>
      <c r="F164" s="64">
        <f>SUM(E168)</f>
        <v>13624200</v>
      </c>
      <c r="G164" s="86" t="s">
        <v>7</v>
      </c>
      <c r="H164" s="80"/>
      <c r="M164" s="82"/>
      <c r="N164" s="83" t="s">
        <v>62</v>
      </c>
      <c r="O164" s="83" t="s">
        <v>225</v>
      </c>
      <c r="Q164" s="83" t="s">
        <v>226</v>
      </c>
      <c r="R164" s="83">
        <v>75</v>
      </c>
      <c r="S164" s="83" t="s">
        <v>227</v>
      </c>
      <c r="U164" s="83" t="s">
        <v>10</v>
      </c>
      <c r="Y164" s="83">
        <v>14250000</v>
      </c>
    </row>
    <row r="165" spans="1:25" s="81" customFormat="1" ht="23.25" hidden="1">
      <c r="A165" s="74"/>
      <c r="B165" s="74"/>
      <c r="C165" s="75"/>
      <c r="D165" s="175" t="s">
        <v>210</v>
      </c>
      <c r="E165" s="176">
        <f>SUM(E166:E167)</f>
        <v>79020600</v>
      </c>
      <c r="F165" s="177" t="s">
        <v>7</v>
      </c>
      <c r="G165" s="86"/>
      <c r="H165" s="80"/>
      <c r="M165" s="82"/>
      <c r="N165" s="83" t="s">
        <v>62</v>
      </c>
      <c r="O165" s="83" t="s">
        <v>225</v>
      </c>
      <c r="Q165" s="83" t="s">
        <v>226</v>
      </c>
      <c r="R165" s="83">
        <v>75</v>
      </c>
      <c r="S165" s="83" t="s">
        <v>227</v>
      </c>
      <c r="U165" s="83" t="s">
        <v>10</v>
      </c>
      <c r="Y165" s="83">
        <v>14250000</v>
      </c>
    </row>
    <row r="166" spans="1:25" s="81" customFormat="1" ht="23.25" hidden="1">
      <c r="A166" s="74"/>
      <c r="B166" s="74"/>
      <c r="C166" s="75"/>
      <c r="D166" s="175" t="s">
        <v>211</v>
      </c>
      <c r="E166" s="176">
        <v>0</v>
      </c>
      <c r="F166" s="177" t="s">
        <v>7</v>
      </c>
      <c r="G166" s="86"/>
      <c r="H166" s="80"/>
      <c r="M166" s="82"/>
      <c r="N166" s="83" t="s">
        <v>62</v>
      </c>
      <c r="O166" s="83" t="s">
        <v>225</v>
      </c>
      <c r="Q166" s="83" t="s">
        <v>226</v>
      </c>
      <c r="R166" s="83">
        <v>75</v>
      </c>
      <c r="S166" s="83" t="s">
        <v>227</v>
      </c>
      <c r="U166" s="83" t="s">
        <v>10</v>
      </c>
      <c r="Y166" s="83">
        <v>14250000</v>
      </c>
    </row>
    <row r="167" spans="1:14" s="81" customFormat="1" ht="23.25" hidden="1">
      <c r="A167" s="74"/>
      <c r="B167" s="74"/>
      <c r="C167" s="75"/>
      <c r="D167" s="175" t="s">
        <v>212</v>
      </c>
      <c r="E167" s="176">
        <f>SUM(E168:E171)</f>
        <v>79020600</v>
      </c>
      <c r="F167" s="177" t="s">
        <v>7</v>
      </c>
      <c r="G167" s="86"/>
      <c r="H167" s="80"/>
      <c r="M167" s="82"/>
      <c r="N167" s="83" t="s">
        <v>221</v>
      </c>
    </row>
    <row r="168" spans="1:25" s="81" customFormat="1" ht="23.25" hidden="1">
      <c r="A168" s="74"/>
      <c r="B168" s="74"/>
      <c r="C168" s="75"/>
      <c r="D168" s="175" t="s">
        <v>213</v>
      </c>
      <c r="E168" s="176">
        <v>13624200</v>
      </c>
      <c r="F168" s="177" t="s">
        <v>7</v>
      </c>
      <c r="G168" s="86"/>
      <c r="H168" s="80"/>
      <c r="M168" s="82"/>
      <c r="N168" s="83" t="s">
        <v>62</v>
      </c>
      <c r="R168" s="83">
        <v>18</v>
      </c>
      <c r="S168" s="83" t="s">
        <v>228</v>
      </c>
      <c r="U168" s="83" t="s">
        <v>10</v>
      </c>
      <c r="Y168" s="83">
        <v>21600000</v>
      </c>
    </row>
    <row r="169" spans="1:14" s="81" customFormat="1" ht="23.25" hidden="1">
      <c r="A169" s="74"/>
      <c r="B169" s="74"/>
      <c r="C169" s="75"/>
      <c r="D169" s="175" t="s">
        <v>214</v>
      </c>
      <c r="E169" s="176">
        <v>16349100</v>
      </c>
      <c r="F169" s="177" t="s">
        <v>7</v>
      </c>
      <c r="G169" s="86"/>
      <c r="H169" s="80"/>
      <c r="M169" s="82"/>
      <c r="N169" s="83" t="s">
        <v>221</v>
      </c>
    </row>
    <row r="170" spans="1:14" s="81" customFormat="1" ht="23.25" hidden="1">
      <c r="A170" s="74"/>
      <c r="B170" s="74"/>
      <c r="C170" s="75"/>
      <c r="D170" s="175" t="s">
        <v>215</v>
      </c>
      <c r="E170" s="176">
        <v>16349100</v>
      </c>
      <c r="F170" s="177" t="s">
        <v>7</v>
      </c>
      <c r="G170" s="86"/>
      <c r="H170" s="80"/>
      <c r="M170" s="82"/>
      <c r="N170" s="83" t="s">
        <v>221</v>
      </c>
    </row>
    <row r="171" spans="1:14" s="81" customFormat="1" ht="23.25" hidden="1">
      <c r="A171" s="74"/>
      <c r="B171" s="74"/>
      <c r="C171" s="75"/>
      <c r="D171" s="175" t="s">
        <v>216</v>
      </c>
      <c r="E171" s="176">
        <v>32698200</v>
      </c>
      <c r="F171" s="177" t="s">
        <v>7</v>
      </c>
      <c r="G171" s="86"/>
      <c r="H171" s="80"/>
      <c r="M171" s="82"/>
      <c r="N171" s="83" t="s">
        <v>222</v>
      </c>
    </row>
    <row r="172" spans="1:14" s="81" customFormat="1" ht="23.25">
      <c r="A172" s="74" t="s">
        <v>123</v>
      </c>
      <c r="B172" s="34" t="s">
        <v>124</v>
      </c>
      <c r="C172" s="35" t="s">
        <v>125</v>
      </c>
      <c r="D172" s="179" t="s">
        <v>229</v>
      </c>
      <c r="E172" s="77"/>
      <c r="F172" s="78">
        <f>SUM(F173:F177)</f>
        <v>53273600</v>
      </c>
      <c r="G172" s="79" t="s">
        <v>7</v>
      </c>
      <c r="H172" s="80"/>
      <c r="M172" s="82"/>
      <c r="N172" s="83" t="s">
        <v>223</v>
      </c>
    </row>
    <row r="173" spans="1:25" s="81" customFormat="1" ht="23.25" hidden="1">
      <c r="A173" s="74"/>
      <c r="B173" s="74"/>
      <c r="C173" s="75"/>
      <c r="D173" s="84" t="s">
        <v>230</v>
      </c>
      <c r="E173" s="85"/>
      <c r="F173" s="64">
        <v>30021900</v>
      </c>
      <c r="G173" s="86" t="s">
        <v>7</v>
      </c>
      <c r="H173" s="80"/>
      <c r="M173" s="82"/>
      <c r="N173" s="83" t="s">
        <v>62</v>
      </c>
      <c r="O173" s="83" t="s">
        <v>225</v>
      </c>
      <c r="Q173" s="83" t="s">
        <v>226</v>
      </c>
      <c r="R173" s="83">
        <v>1</v>
      </c>
      <c r="S173" s="83" t="s">
        <v>227</v>
      </c>
      <c r="U173" s="83" t="s">
        <v>10</v>
      </c>
      <c r="Y173" s="83">
        <v>86000</v>
      </c>
    </row>
    <row r="174" spans="1:25" s="81" customFormat="1" ht="23.25" hidden="1">
      <c r="A174" s="74"/>
      <c r="B174" s="74"/>
      <c r="C174" s="75"/>
      <c r="D174" s="84" t="s">
        <v>231</v>
      </c>
      <c r="E174" s="85"/>
      <c r="F174" s="64">
        <v>460700</v>
      </c>
      <c r="G174" s="86" t="s">
        <v>7</v>
      </c>
      <c r="H174" s="80"/>
      <c r="M174" s="82"/>
      <c r="N174" s="83" t="s">
        <v>62</v>
      </c>
      <c r="O174" s="83" t="s">
        <v>225</v>
      </c>
      <c r="Q174" s="83" t="s">
        <v>226</v>
      </c>
      <c r="R174" s="83">
        <v>75</v>
      </c>
      <c r="S174" s="83" t="s">
        <v>227</v>
      </c>
      <c r="U174" s="83" t="s">
        <v>10</v>
      </c>
      <c r="Y174" s="83">
        <v>1987500</v>
      </c>
    </row>
    <row r="175" spans="1:25" s="81" customFormat="1" ht="23.25" hidden="1">
      <c r="A175" s="74"/>
      <c r="B175" s="74"/>
      <c r="C175" s="75"/>
      <c r="D175" s="84" t="s">
        <v>232</v>
      </c>
      <c r="E175" s="85"/>
      <c r="F175" s="64">
        <v>10329600</v>
      </c>
      <c r="G175" s="86" t="s">
        <v>7</v>
      </c>
      <c r="H175" s="80"/>
      <c r="M175" s="82"/>
      <c r="N175" s="83" t="s">
        <v>62</v>
      </c>
      <c r="R175" s="83"/>
      <c r="S175" s="83"/>
      <c r="U175" s="83" t="s">
        <v>10</v>
      </c>
      <c r="Y175" s="83">
        <v>13500000</v>
      </c>
    </row>
    <row r="176" spans="1:25" s="81" customFormat="1" ht="23.25" hidden="1">
      <c r="A176" s="74"/>
      <c r="B176" s="74"/>
      <c r="C176" s="75"/>
      <c r="D176" s="84" t="s">
        <v>233</v>
      </c>
      <c r="E176" s="85"/>
      <c r="F176" s="64">
        <v>10961400</v>
      </c>
      <c r="G176" s="86" t="s">
        <v>7</v>
      </c>
      <c r="H176" s="80"/>
      <c r="M176" s="82"/>
      <c r="N176" s="83" t="s">
        <v>62</v>
      </c>
      <c r="O176" s="83" t="s">
        <v>225</v>
      </c>
      <c r="Q176" s="83" t="s">
        <v>226</v>
      </c>
      <c r="R176" s="83">
        <v>1</v>
      </c>
      <c r="S176" s="83" t="s">
        <v>227</v>
      </c>
      <c r="U176" s="83" t="s">
        <v>10</v>
      </c>
      <c r="Y176" s="83">
        <v>86000</v>
      </c>
    </row>
    <row r="177" spans="1:25" s="81" customFormat="1" ht="23.25" hidden="1">
      <c r="A177" s="74"/>
      <c r="B177" s="74"/>
      <c r="C177" s="75"/>
      <c r="D177" s="84" t="s">
        <v>234</v>
      </c>
      <c r="E177" s="85"/>
      <c r="F177" s="64">
        <v>1500000</v>
      </c>
      <c r="G177" s="86" t="s">
        <v>7</v>
      </c>
      <c r="H177" s="80"/>
      <c r="M177" s="82"/>
      <c r="N177" s="83" t="s">
        <v>62</v>
      </c>
      <c r="O177" s="83" t="s">
        <v>225</v>
      </c>
      <c r="Q177" s="83" t="s">
        <v>226</v>
      </c>
      <c r="R177" s="83">
        <v>75</v>
      </c>
      <c r="S177" s="83" t="s">
        <v>227</v>
      </c>
      <c r="U177" s="83" t="s">
        <v>10</v>
      </c>
      <c r="Y177" s="83">
        <v>1987500</v>
      </c>
    </row>
    <row r="178" spans="1:25" s="81" customFormat="1" ht="23.25">
      <c r="A178" s="74"/>
      <c r="B178" s="74"/>
      <c r="C178" s="75"/>
      <c r="D178" s="180" t="s">
        <v>235</v>
      </c>
      <c r="E178" s="77"/>
      <c r="F178" s="78">
        <f>SUM(F179)</f>
        <v>71091400</v>
      </c>
      <c r="G178" s="79" t="s">
        <v>7</v>
      </c>
      <c r="H178" s="80"/>
      <c r="M178" s="82"/>
      <c r="N178" s="83" t="s">
        <v>62</v>
      </c>
      <c r="O178" s="83" t="s">
        <v>225</v>
      </c>
      <c r="Q178" s="83" t="s">
        <v>226</v>
      </c>
      <c r="R178" s="83">
        <v>10</v>
      </c>
      <c r="S178" s="83" t="s">
        <v>227</v>
      </c>
      <c r="U178" s="83" t="s">
        <v>10</v>
      </c>
      <c r="Y178" s="83">
        <v>425000</v>
      </c>
    </row>
    <row r="179" spans="1:25" s="81" customFormat="1" ht="23.25">
      <c r="A179" s="74"/>
      <c r="B179" s="74"/>
      <c r="C179" s="75"/>
      <c r="D179" s="179" t="s">
        <v>236</v>
      </c>
      <c r="E179" s="77"/>
      <c r="F179" s="78">
        <f>SUM(F180+F204)</f>
        <v>71091400</v>
      </c>
      <c r="G179" s="79" t="s">
        <v>7</v>
      </c>
      <c r="H179" s="80"/>
      <c r="M179" s="82"/>
      <c r="N179" s="83" t="s">
        <v>62</v>
      </c>
      <c r="O179" s="83" t="s">
        <v>225</v>
      </c>
      <c r="Q179" s="83" t="s">
        <v>226</v>
      </c>
      <c r="R179" s="83">
        <v>75</v>
      </c>
      <c r="S179" s="83" t="s">
        <v>227</v>
      </c>
      <c r="U179" s="83" t="s">
        <v>10</v>
      </c>
      <c r="Y179" s="83">
        <v>2550000</v>
      </c>
    </row>
    <row r="180" spans="1:14" s="81" customFormat="1" ht="23.25">
      <c r="A180" s="74"/>
      <c r="B180" s="74"/>
      <c r="C180" s="75"/>
      <c r="D180" s="76" t="s">
        <v>237</v>
      </c>
      <c r="E180" s="77"/>
      <c r="F180" s="78">
        <f>SUM(F181+F187+F192+F202)</f>
        <v>52738000</v>
      </c>
      <c r="G180" s="79" t="s">
        <v>7</v>
      </c>
      <c r="H180" s="80"/>
      <c r="M180" s="82"/>
      <c r="N180" s="83" t="s">
        <v>61</v>
      </c>
    </row>
    <row r="181" spans="1:14" s="81" customFormat="1" ht="23.25">
      <c r="A181" s="74"/>
      <c r="B181" s="74"/>
      <c r="C181" s="75"/>
      <c r="D181" s="84" t="s">
        <v>238</v>
      </c>
      <c r="E181" s="85"/>
      <c r="F181" s="64">
        <f>SUM(F182)</f>
        <v>21505600</v>
      </c>
      <c r="G181" s="86" t="s">
        <v>7</v>
      </c>
      <c r="H181" s="80"/>
      <c r="M181" s="82"/>
      <c r="N181" s="83" t="s">
        <v>221</v>
      </c>
    </row>
    <row r="182" spans="1:14" s="81" customFormat="1" ht="23.25">
      <c r="A182" s="74" t="s">
        <v>239</v>
      </c>
      <c r="B182" s="74"/>
      <c r="C182" s="75"/>
      <c r="D182" s="181" t="s">
        <v>240</v>
      </c>
      <c r="E182" s="85"/>
      <c r="F182" s="64">
        <f>SUM(F184:F186)</f>
        <v>21505600</v>
      </c>
      <c r="G182" s="86" t="s">
        <v>7</v>
      </c>
      <c r="H182" s="80"/>
      <c r="M182" s="82"/>
      <c r="N182" s="83" t="s">
        <v>222</v>
      </c>
    </row>
    <row r="183" spans="1:14" s="81" customFormat="1" ht="23.25">
      <c r="A183" s="74"/>
      <c r="B183" s="74"/>
      <c r="C183" s="75"/>
      <c r="D183" s="182" t="s">
        <v>241</v>
      </c>
      <c r="E183" s="85"/>
      <c r="F183" s="64"/>
      <c r="G183" s="86"/>
      <c r="H183" s="80"/>
      <c r="M183" s="82"/>
      <c r="N183" s="83" t="s">
        <v>223</v>
      </c>
    </row>
    <row r="184" spans="1:25" s="81" customFormat="1" ht="23.25">
      <c r="A184" s="74" t="s">
        <v>242</v>
      </c>
      <c r="B184" s="74" t="s">
        <v>124</v>
      </c>
      <c r="C184" s="75" t="s">
        <v>125</v>
      </c>
      <c r="D184" s="183" t="s">
        <v>243</v>
      </c>
      <c r="E184" s="85"/>
      <c r="F184" s="64">
        <v>12000000</v>
      </c>
      <c r="G184" s="86" t="s">
        <v>7</v>
      </c>
      <c r="H184" s="80"/>
      <c r="M184" s="82"/>
      <c r="N184" s="83" t="s">
        <v>62</v>
      </c>
      <c r="O184" s="83" t="s">
        <v>225</v>
      </c>
      <c r="Q184" s="83" t="s">
        <v>226</v>
      </c>
      <c r="R184" s="83">
        <v>40</v>
      </c>
      <c r="S184" s="83" t="s">
        <v>244</v>
      </c>
      <c r="U184" s="83" t="s">
        <v>10</v>
      </c>
      <c r="Y184" s="83">
        <v>12000000</v>
      </c>
    </row>
    <row r="185" spans="1:25" s="81" customFormat="1" ht="23.25">
      <c r="A185" s="74" t="s">
        <v>245</v>
      </c>
      <c r="B185" s="74" t="s">
        <v>124</v>
      </c>
      <c r="C185" s="75" t="s">
        <v>125</v>
      </c>
      <c r="D185" s="183" t="s">
        <v>246</v>
      </c>
      <c r="E185" s="85"/>
      <c r="F185" s="64">
        <v>2860000</v>
      </c>
      <c r="G185" s="86" t="s">
        <v>7</v>
      </c>
      <c r="H185" s="80"/>
      <c r="M185" s="82"/>
      <c r="N185" s="83" t="s">
        <v>62</v>
      </c>
      <c r="O185" s="83" t="s">
        <v>225</v>
      </c>
      <c r="Q185" s="83" t="s">
        <v>226</v>
      </c>
      <c r="R185" s="83">
        <v>40</v>
      </c>
      <c r="S185" s="83" t="s">
        <v>244</v>
      </c>
      <c r="U185" s="83" t="s">
        <v>10</v>
      </c>
      <c r="Y185" s="83">
        <v>12000000</v>
      </c>
    </row>
    <row r="186" spans="1:18" s="186" customFormat="1" ht="46.5">
      <c r="A186" s="74" t="s">
        <v>247</v>
      </c>
      <c r="B186" s="74" t="s">
        <v>124</v>
      </c>
      <c r="C186" s="75" t="s">
        <v>125</v>
      </c>
      <c r="D186" s="184" t="s">
        <v>248</v>
      </c>
      <c r="E186" s="85"/>
      <c r="F186" s="64">
        <v>6645600</v>
      </c>
      <c r="G186" s="86" t="s">
        <v>7</v>
      </c>
      <c r="H186" s="185"/>
      <c r="M186" s="187"/>
      <c r="R186" s="188"/>
    </row>
    <row r="187" spans="1:13" s="81" customFormat="1" ht="23.25">
      <c r="A187" s="74"/>
      <c r="B187" s="74"/>
      <c r="C187" s="75"/>
      <c r="D187" s="84" t="s">
        <v>249</v>
      </c>
      <c r="E187" s="85"/>
      <c r="F187" s="64">
        <f>SUM(F188+F191)</f>
        <v>3732400</v>
      </c>
      <c r="G187" s="86" t="s">
        <v>7</v>
      </c>
      <c r="H187" s="80"/>
      <c r="M187" s="82"/>
    </row>
    <row r="188" spans="1:13" s="190" customFormat="1" ht="27">
      <c r="A188" s="74" t="s">
        <v>239</v>
      </c>
      <c r="B188" s="74"/>
      <c r="C188" s="75"/>
      <c r="D188" s="181" t="s">
        <v>250</v>
      </c>
      <c r="E188" s="85"/>
      <c r="F188" s="64">
        <f>SUM(F190)</f>
        <v>1206400</v>
      </c>
      <c r="G188" s="86" t="s">
        <v>7</v>
      </c>
      <c r="H188" s="189"/>
      <c r="M188" s="191"/>
    </row>
    <row r="189" spans="1:14" s="81" customFormat="1" ht="23.25">
      <c r="A189" s="74"/>
      <c r="B189" s="74"/>
      <c r="C189" s="75"/>
      <c r="D189" s="182" t="s">
        <v>251</v>
      </c>
      <c r="E189" s="85"/>
      <c r="F189" s="64"/>
      <c r="G189" s="86"/>
      <c r="H189" s="80"/>
      <c r="M189" s="82"/>
      <c r="N189" s="83" t="s">
        <v>20</v>
      </c>
    </row>
    <row r="190" spans="1:14" s="81" customFormat="1" ht="23.25">
      <c r="A190" s="74" t="s">
        <v>252</v>
      </c>
      <c r="B190" s="74" t="s">
        <v>124</v>
      </c>
      <c r="C190" s="75" t="s">
        <v>125</v>
      </c>
      <c r="D190" s="183" t="s">
        <v>253</v>
      </c>
      <c r="E190" s="85"/>
      <c r="F190" s="64">
        <v>1206400</v>
      </c>
      <c r="G190" s="86" t="s">
        <v>7</v>
      </c>
      <c r="H190" s="80"/>
      <c r="M190" s="82"/>
      <c r="N190" s="83" t="s">
        <v>30</v>
      </c>
    </row>
    <row r="191" spans="1:13" s="190" customFormat="1" ht="27">
      <c r="A191" s="74" t="s">
        <v>254</v>
      </c>
      <c r="B191" s="74"/>
      <c r="C191" s="75"/>
      <c r="D191" s="181" t="s">
        <v>255</v>
      </c>
      <c r="E191" s="85"/>
      <c r="F191" s="64">
        <v>2526000</v>
      </c>
      <c r="G191" s="86" t="s">
        <v>7</v>
      </c>
      <c r="H191" s="189"/>
      <c r="M191" s="191"/>
    </row>
    <row r="192" spans="1:14" s="81" customFormat="1" ht="23.25">
      <c r="A192" s="74"/>
      <c r="B192" s="74"/>
      <c r="C192" s="75"/>
      <c r="D192" s="84" t="s">
        <v>256</v>
      </c>
      <c r="E192" s="85"/>
      <c r="F192" s="64">
        <f>SUM(F193+F197)</f>
        <v>25500000</v>
      </c>
      <c r="G192" s="86" t="s">
        <v>7</v>
      </c>
      <c r="H192" s="80"/>
      <c r="M192" s="82"/>
      <c r="N192" s="83" t="s">
        <v>31</v>
      </c>
    </row>
    <row r="193" spans="1:19" s="81" customFormat="1" ht="23.25">
      <c r="A193" s="74" t="s">
        <v>239</v>
      </c>
      <c r="B193" s="74"/>
      <c r="C193" s="75"/>
      <c r="D193" s="144" t="s">
        <v>257</v>
      </c>
      <c r="E193" s="85"/>
      <c r="F193" s="64">
        <f>SUM(F195:F196)</f>
        <v>6000000</v>
      </c>
      <c r="G193" s="86" t="s">
        <v>7</v>
      </c>
      <c r="H193" s="80"/>
      <c r="M193" s="82"/>
      <c r="N193" s="83" t="s">
        <v>62</v>
      </c>
      <c r="R193" s="83">
        <v>1</v>
      </c>
      <c r="S193" s="83" t="s">
        <v>244</v>
      </c>
    </row>
    <row r="194" spans="1:25" s="81" customFormat="1" ht="23.25">
      <c r="A194" s="74"/>
      <c r="B194" s="74"/>
      <c r="C194" s="75"/>
      <c r="D194" s="182" t="s">
        <v>258</v>
      </c>
      <c r="E194" s="85"/>
      <c r="F194" s="64"/>
      <c r="G194" s="86"/>
      <c r="H194" s="80"/>
      <c r="M194" s="82"/>
      <c r="N194" s="83" t="s">
        <v>62</v>
      </c>
      <c r="O194" s="83" t="s">
        <v>225</v>
      </c>
      <c r="Q194" s="83" t="s">
        <v>226</v>
      </c>
      <c r="R194" s="83">
        <v>40</v>
      </c>
      <c r="S194" s="83" t="s">
        <v>244</v>
      </c>
      <c r="U194" s="83" t="s">
        <v>10</v>
      </c>
      <c r="Y194" s="83">
        <v>12000000</v>
      </c>
    </row>
    <row r="195" spans="1:13" s="81" customFormat="1" ht="23.25">
      <c r="A195" s="74" t="s">
        <v>259</v>
      </c>
      <c r="B195" s="74" t="s">
        <v>124</v>
      </c>
      <c r="C195" s="75" t="s">
        <v>125</v>
      </c>
      <c r="D195" s="183" t="s">
        <v>260</v>
      </c>
      <c r="E195" s="85"/>
      <c r="F195" s="64">
        <v>3000000</v>
      </c>
      <c r="G195" s="86" t="s">
        <v>7</v>
      </c>
      <c r="H195" s="80"/>
      <c r="M195" s="82"/>
    </row>
    <row r="196" spans="1:13" s="190" customFormat="1" ht="27">
      <c r="A196" s="74" t="s">
        <v>261</v>
      </c>
      <c r="B196" s="74" t="s">
        <v>124</v>
      </c>
      <c r="C196" s="75" t="s">
        <v>125</v>
      </c>
      <c r="D196" s="183" t="s">
        <v>262</v>
      </c>
      <c r="E196" s="85"/>
      <c r="F196" s="64">
        <v>3000000</v>
      </c>
      <c r="G196" s="86" t="s">
        <v>7</v>
      </c>
      <c r="H196" s="189"/>
      <c r="M196" s="191"/>
    </row>
    <row r="197" spans="1:13" s="190" customFormat="1" ht="27">
      <c r="A197" s="74"/>
      <c r="B197" s="74"/>
      <c r="C197" s="75"/>
      <c r="D197" s="144" t="s">
        <v>263</v>
      </c>
      <c r="E197" s="85"/>
      <c r="F197" s="64">
        <f>SUM(F198:F201)</f>
        <v>19500000</v>
      </c>
      <c r="G197" s="86" t="s">
        <v>7</v>
      </c>
      <c r="H197" s="189"/>
      <c r="M197" s="191"/>
    </row>
    <row r="198" spans="1:13" s="199" customFormat="1" ht="23.25">
      <c r="A198" s="192" t="s">
        <v>264</v>
      </c>
      <c r="B198" s="192" t="s">
        <v>156</v>
      </c>
      <c r="C198" s="193" t="s">
        <v>157</v>
      </c>
      <c r="D198" s="194" t="s">
        <v>265</v>
      </c>
      <c r="E198" s="195"/>
      <c r="F198" s="196">
        <v>6500000</v>
      </c>
      <c r="G198" s="197" t="s">
        <v>7</v>
      </c>
      <c r="H198" s="198"/>
      <c r="M198" s="200"/>
    </row>
    <row r="199" spans="1:13" s="199" customFormat="1" ht="23.25">
      <c r="A199" s="192" t="s">
        <v>266</v>
      </c>
      <c r="B199" s="192" t="s">
        <v>156</v>
      </c>
      <c r="C199" s="193" t="s">
        <v>157</v>
      </c>
      <c r="D199" s="194" t="s">
        <v>267</v>
      </c>
      <c r="E199" s="195"/>
      <c r="F199" s="196">
        <v>2000000</v>
      </c>
      <c r="G199" s="197" t="s">
        <v>7</v>
      </c>
      <c r="H199" s="198"/>
      <c r="M199" s="200"/>
    </row>
    <row r="200" spans="1:13" s="199" customFormat="1" ht="23.25">
      <c r="A200" s="192" t="s">
        <v>268</v>
      </c>
      <c r="B200" s="192" t="s">
        <v>156</v>
      </c>
      <c r="C200" s="193" t="s">
        <v>157</v>
      </c>
      <c r="D200" s="194" t="s">
        <v>269</v>
      </c>
      <c r="E200" s="195"/>
      <c r="F200" s="196">
        <v>3000000</v>
      </c>
      <c r="G200" s="197" t="s">
        <v>7</v>
      </c>
      <c r="H200" s="198"/>
      <c r="M200" s="200"/>
    </row>
    <row r="201" spans="1:13" s="208" customFormat="1" ht="46.5">
      <c r="A201" s="201" t="s">
        <v>270</v>
      </c>
      <c r="B201" s="201" t="s">
        <v>160</v>
      </c>
      <c r="C201" s="202" t="s">
        <v>161</v>
      </c>
      <c r="D201" s="203" t="s">
        <v>271</v>
      </c>
      <c r="E201" s="204"/>
      <c r="F201" s="205">
        <v>8000000</v>
      </c>
      <c r="G201" s="206" t="s">
        <v>7</v>
      </c>
      <c r="H201" s="207"/>
      <c r="M201" s="209"/>
    </row>
    <row r="202" spans="1:13" s="81" customFormat="1" ht="23.25">
      <c r="A202" s="74"/>
      <c r="B202" s="74"/>
      <c r="C202" s="75"/>
      <c r="D202" s="84" t="s">
        <v>272</v>
      </c>
      <c r="E202" s="85"/>
      <c r="F202" s="64">
        <f>SUM(F203)</f>
        <v>2000000</v>
      </c>
      <c r="G202" s="86" t="s">
        <v>7</v>
      </c>
      <c r="H202" s="80"/>
      <c r="M202" s="82"/>
    </row>
    <row r="203" spans="1:13" s="190" customFormat="1" ht="27">
      <c r="A203" s="210" t="s">
        <v>273</v>
      </c>
      <c r="B203" s="210" t="s">
        <v>124</v>
      </c>
      <c r="C203" s="211" t="s">
        <v>125</v>
      </c>
      <c r="D203" s="212" t="s">
        <v>274</v>
      </c>
      <c r="E203" s="85"/>
      <c r="F203" s="64">
        <v>2000000</v>
      </c>
      <c r="G203" s="86" t="s">
        <v>7</v>
      </c>
      <c r="H203" s="189"/>
      <c r="M203" s="191"/>
    </row>
    <row r="204" spans="1:13" s="214" customFormat="1" ht="23.25">
      <c r="A204" s="74"/>
      <c r="B204" s="74"/>
      <c r="C204" s="75"/>
      <c r="D204" s="76" t="s">
        <v>275</v>
      </c>
      <c r="E204" s="77"/>
      <c r="F204" s="78">
        <f>SUM(F205+F209+F214)</f>
        <v>18353400</v>
      </c>
      <c r="G204" s="79" t="s">
        <v>7</v>
      </c>
      <c r="H204" s="213"/>
      <c r="M204" s="215"/>
    </row>
    <row r="205" spans="1:13" s="214" customFormat="1" ht="23.25">
      <c r="A205" s="74"/>
      <c r="B205" s="74"/>
      <c r="C205" s="75"/>
      <c r="D205" s="84" t="s">
        <v>276</v>
      </c>
      <c r="E205" s="85"/>
      <c r="F205" s="64">
        <f>SUM(F206)</f>
        <v>2971000</v>
      </c>
      <c r="G205" s="86" t="s">
        <v>7</v>
      </c>
      <c r="H205" s="213"/>
      <c r="M205" s="215"/>
    </row>
    <row r="206" spans="1:14" s="81" customFormat="1" ht="23.25">
      <c r="A206" s="74" t="s">
        <v>277</v>
      </c>
      <c r="B206" s="74" t="s">
        <v>124</v>
      </c>
      <c r="C206" s="75" t="s">
        <v>125</v>
      </c>
      <c r="D206" s="144" t="s">
        <v>278</v>
      </c>
      <c r="E206" s="85"/>
      <c r="F206" s="64">
        <f>SUM(F208)</f>
        <v>2971000</v>
      </c>
      <c r="G206" s="86" t="s">
        <v>7</v>
      </c>
      <c r="H206" s="80"/>
      <c r="M206" s="82"/>
      <c r="N206" s="83" t="s">
        <v>20</v>
      </c>
    </row>
    <row r="207" spans="1:14" s="81" customFormat="1" ht="23.25">
      <c r="A207" s="74"/>
      <c r="B207" s="74"/>
      <c r="C207" s="75"/>
      <c r="D207" s="182" t="s">
        <v>279</v>
      </c>
      <c r="E207" s="85"/>
      <c r="F207" s="64"/>
      <c r="G207" s="86"/>
      <c r="H207" s="80"/>
      <c r="M207" s="82"/>
      <c r="N207" s="83" t="s">
        <v>30</v>
      </c>
    </row>
    <row r="208" spans="1:25" s="190" customFormat="1" ht="23.25">
      <c r="A208" s="74" t="s">
        <v>280</v>
      </c>
      <c r="B208" s="74" t="s">
        <v>124</v>
      </c>
      <c r="C208" s="75" t="s">
        <v>125</v>
      </c>
      <c r="D208" s="183" t="s">
        <v>281</v>
      </c>
      <c r="E208" s="85"/>
      <c r="F208" s="64">
        <v>2971000</v>
      </c>
      <c r="G208" s="86" t="s">
        <v>7</v>
      </c>
      <c r="H208" s="80"/>
      <c r="M208" s="191"/>
      <c r="N208" s="190" t="s">
        <v>31</v>
      </c>
      <c r="U208" s="190" t="s">
        <v>10</v>
      </c>
      <c r="Y208" s="190">
        <v>80028997700</v>
      </c>
    </row>
    <row r="209" spans="1:13" s="214" customFormat="1" ht="23.25">
      <c r="A209" s="74"/>
      <c r="B209" s="74"/>
      <c r="C209" s="75"/>
      <c r="D209" s="84" t="s">
        <v>282</v>
      </c>
      <c r="E209" s="85"/>
      <c r="F209" s="64">
        <f>SUM(F210)</f>
        <v>1200000</v>
      </c>
      <c r="G209" s="86" t="s">
        <v>7</v>
      </c>
      <c r="H209" s="213"/>
      <c r="M209" s="215"/>
    </row>
    <row r="210" spans="1:14" s="81" customFormat="1" ht="23.25">
      <c r="A210" s="74" t="s">
        <v>277</v>
      </c>
      <c r="B210" s="74" t="s">
        <v>124</v>
      </c>
      <c r="C210" s="75" t="s">
        <v>125</v>
      </c>
      <c r="D210" s="144" t="s">
        <v>283</v>
      </c>
      <c r="E210" s="85"/>
      <c r="F210" s="64">
        <f>SUM(F212:F213)</f>
        <v>1200000</v>
      </c>
      <c r="G210" s="86" t="s">
        <v>7</v>
      </c>
      <c r="H210" s="80"/>
      <c r="M210" s="82"/>
      <c r="N210" s="83" t="s">
        <v>20</v>
      </c>
    </row>
    <row r="211" spans="1:14" s="81" customFormat="1" ht="23.25">
      <c r="A211" s="74"/>
      <c r="B211" s="74"/>
      <c r="C211" s="75"/>
      <c r="D211" s="182" t="s">
        <v>284</v>
      </c>
      <c r="E211" s="85"/>
      <c r="F211" s="64"/>
      <c r="G211" s="86"/>
      <c r="H211" s="80"/>
      <c r="M211" s="82"/>
      <c r="N211" s="83" t="s">
        <v>30</v>
      </c>
    </row>
    <row r="212" spans="1:25" s="190" customFormat="1" ht="23.25">
      <c r="A212" s="74" t="s">
        <v>285</v>
      </c>
      <c r="B212" s="74" t="s">
        <v>124</v>
      </c>
      <c r="C212" s="75" t="s">
        <v>125</v>
      </c>
      <c r="D212" s="183" t="s">
        <v>286</v>
      </c>
      <c r="E212" s="85"/>
      <c r="F212" s="64">
        <v>800000</v>
      </c>
      <c r="G212" s="86" t="s">
        <v>7</v>
      </c>
      <c r="H212" s="80"/>
      <c r="M212" s="191"/>
      <c r="N212" s="190" t="s">
        <v>31</v>
      </c>
      <c r="U212" s="190" t="s">
        <v>10</v>
      </c>
      <c r="Y212" s="190">
        <v>80028997700</v>
      </c>
    </row>
    <row r="213" spans="1:13" s="190" customFormat="1" ht="23.25">
      <c r="A213" s="74" t="s">
        <v>287</v>
      </c>
      <c r="B213" s="74" t="s">
        <v>124</v>
      </c>
      <c r="C213" s="75" t="s">
        <v>125</v>
      </c>
      <c r="D213" s="183" t="s">
        <v>288</v>
      </c>
      <c r="E213" s="85"/>
      <c r="F213" s="64">
        <v>400000</v>
      </c>
      <c r="G213" s="86" t="s">
        <v>7</v>
      </c>
      <c r="H213" s="80"/>
      <c r="M213" s="191"/>
    </row>
    <row r="214" spans="1:13" s="214" customFormat="1" ht="23.25">
      <c r="A214" s="74"/>
      <c r="B214" s="74"/>
      <c r="C214" s="75"/>
      <c r="D214" s="84" t="s">
        <v>289</v>
      </c>
      <c r="E214" s="85"/>
      <c r="F214" s="64">
        <f>SUM(F215)</f>
        <v>14182400</v>
      </c>
      <c r="G214" s="86" t="s">
        <v>7</v>
      </c>
      <c r="H214" s="213"/>
      <c r="M214" s="215"/>
    </row>
    <row r="215" spans="1:14" s="81" customFormat="1" ht="23.25">
      <c r="A215" s="74" t="s">
        <v>277</v>
      </c>
      <c r="B215" s="74" t="s">
        <v>124</v>
      </c>
      <c r="C215" s="75" t="s">
        <v>125</v>
      </c>
      <c r="D215" s="144" t="s">
        <v>290</v>
      </c>
      <c r="E215" s="85"/>
      <c r="F215" s="64">
        <f>SUM(F217:F230)</f>
        <v>14182400</v>
      </c>
      <c r="G215" s="86" t="s">
        <v>7</v>
      </c>
      <c r="H215" s="80"/>
      <c r="M215" s="82"/>
      <c r="N215" s="83" t="s">
        <v>20</v>
      </c>
    </row>
    <row r="216" spans="1:14" s="81" customFormat="1" ht="23.25">
      <c r="A216" s="74"/>
      <c r="B216" s="74"/>
      <c r="C216" s="75"/>
      <c r="D216" s="182" t="s">
        <v>291</v>
      </c>
      <c r="E216" s="85"/>
      <c r="F216" s="64"/>
      <c r="G216" s="86"/>
      <c r="H216" s="80"/>
      <c r="M216" s="82"/>
      <c r="N216" s="83" t="s">
        <v>30</v>
      </c>
    </row>
    <row r="217" spans="1:25" s="190" customFormat="1" ht="23.25">
      <c r="A217" s="74" t="s">
        <v>292</v>
      </c>
      <c r="B217" s="74" t="s">
        <v>124</v>
      </c>
      <c r="C217" s="75" t="s">
        <v>125</v>
      </c>
      <c r="D217" s="183" t="s">
        <v>293</v>
      </c>
      <c r="E217" s="85"/>
      <c r="F217" s="64">
        <v>5000000</v>
      </c>
      <c r="G217" s="86" t="s">
        <v>7</v>
      </c>
      <c r="H217" s="80"/>
      <c r="M217" s="191"/>
      <c r="N217" s="190" t="s">
        <v>31</v>
      </c>
      <c r="U217" s="190" t="s">
        <v>10</v>
      </c>
      <c r="Y217" s="190">
        <v>80028997700</v>
      </c>
    </row>
    <row r="218" spans="1:13" s="190" customFormat="1" ht="23.25">
      <c r="A218" s="74" t="s">
        <v>294</v>
      </c>
      <c r="B218" s="74" t="s">
        <v>124</v>
      </c>
      <c r="C218" s="75" t="s">
        <v>125</v>
      </c>
      <c r="D218" s="183" t="s">
        <v>295</v>
      </c>
      <c r="E218" s="85"/>
      <c r="F218" s="64">
        <v>60000</v>
      </c>
      <c r="G218" s="86" t="s">
        <v>7</v>
      </c>
      <c r="H218" s="80"/>
      <c r="M218" s="191"/>
    </row>
    <row r="219" spans="1:25" s="190" customFormat="1" ht="23.25">
      <c r="A219" s="74" t="s">
        <v>296</v>
      </c>
      <c r="B219" s="74" t="s">
        <v>124</v>
      </c>
      <c r="C219" s="75" t="s">
        <v>125</v>
      </c>
      <c r="D219" s="183" t="s">
        <v>297</v>
      </c>
      <c r="E219" s="85"/>
      <c r="F219" s="64">
        <v>3311800</v>
      </c>
      <c r="G219" s="86" t="s">
        <v>7</v>
      </c>
      <c r="H219" s="80"/>
      <c r="M219" s="191"/>
      <c r="N219" s="190" t="s">
        <v>31</v>
      </c>
      <c r="U219" s="190" t="s">
        <v>10</v>
      </c>
      <c r="Y219" s="190">
        <v>80028997700</v>
      </c>
    </row>
    <row r="220" spans="1:13" s="190" customFormat="1" ht="23.25">
      <c r="A220" s="74" t="s">
        <v>298</v>
      </c>
      <c r="B220" s="74" t="s">
        <v>124</v>
      </c>
      <c r="C220" s="75" t="s">
        <v>125</v>
      </c>
      <c r="D220" s="183" t="s">
        <v>299</v>
      </c>
      <c r="E220" s="85"/>
      <c r="F220" s="64">
        <v>1535200</v>
      </c>
      <c r="G220" s="86" t="s">
        <v>7</v>
      </c>
      <c r="H220" s="80"/>
      <c r="M220" s="191"/>
    </row>
    <row r="221" spans="1:13" s="190" customFormat="1" ht="23.25">
      <c r="A221" s="74" t="s">
        <v>300</v>
      </c>
      <c r="B221" s="74" t="s">
        <v>124</v>
      </c>
      <c r="C221" s="75" t="s">
        <v>125</v>
      </c>
      <c r="D221" s="183" t="s">
        <v>301</v>
      </c>
      <c r="E221" s="85"/>
      <c r="F221" s="64">
        <v>400000</v>
      </c>
      <c r="G221" s="86" t="s">
        <v>7</v>
      </c>
      <c r="H221" s="80"/>
      <c r="M221" s="191"/>
    </row>
    <row r="222" spans="1:25" s="190" customFormat="1" ht="23.25">
      <c r="A222" s="74" t="s">
        <v>302</v>
      </c>
      <c r="B222" s="74" t="s">
        <v>124</v>
      </c>
      <c r="C222" s="75" t="s">
        <v>125</v>
      </c>
      <c r="D222" s="183" t="s">
        <v>303</v>
      </c>
      <c r="E222" s="85"/>
      <c r="F222" s="64">
        <v>1491000</v>
      </c>
      <c r="G222" s="86" t="s">
        <v>7</v>
      </c>
      <c r="H222" s="80"/>
      <c r="M222" s="191"/>
      <c r="N222" s="190" t="s">
        <v>31</v>
      </c>
      <c r="U222" s="190" t="s">
        <v>10</v>
      </c>
      <c r="Y222" s="190">
        <v>80028997700</v>
      </c>
    </row>
    <row r="223" spans="1:13" s="190" customFormat="1" ht="23.25">
      <c r="A223" s="74" t="s">
        <v>304</v>
      </c>
      <c r="B223" s="74" t="s">
        <v>124</v>
      </c>
      <c r="C223" s="75" t="s">
        <v>125</v>
      </c>
      <c r="D223" s="183" t="s">
        <v>305</v>
      </c>
      <c r="E223" s="85"/>
      <c r="F223" s="64">
        <v>850000</v>
      </c>
      <c r="G223" s="86" t="s">
        <v>7</v>
      </c>
      <c r="H223" s="80"/>
      <c r="M223" s="191"/>
    </row>
    <row r="224" spans="1:13" s="190" customFormat="1" ht="23.25">
      <c r="A224" s="74" t="s">
        <v>306</v>
      </c>
      <c r="B224" s="74" t="s">
        <v>124</v>
      </c>
      <c r="C224" s="75" t="s">
        <v>125</v>
      </c>
      <c r="D224" s="183" t="s">
        <v>307</v>
      </c>
      <c r="E224" s="85"/>
      <c r="F224" s="64">
        <v>27100</v>
      </c>
      <c r="G224" s="86" t="s">
        <v>7</v>
      </c>
      <c r="H224" s="80"/>
      <c r="M224" s="191"/>
    </row>
    <row r="225" spans="1:25" s="190" customFormat="1" ht="23.25">
      <c r="A225" s="74" t="s">
        <v>308</v>
      </c>
      <c r="B225" s="74" t="s">
        <v>124</v>
      </c>
      <c r="C225" s="75" t="s">
        <v>125</v>
      </c>
      <c r="D225" s="183" t="s">
        <v>309</v>
      </c>
      <c r="E225" s="85"/>
      <c r="F225" s="64">
        <v>300000</v>
      </c>
      <c r="G225" s="86" t="s">
        <v>7</v>
      </c>
      <c r="H225" s="80"/>
      <c r="M225" s="191"/>
      <c r="N225" s="190" t="s">
        <v>31</v>
      </c>
      <c r="U225" s="190" t="s">
        <v>10</v>
      </c>
      <c r="Y225" s="190">
        <v>80028997700</v>
      </c>
    </row>
    <row r="226" spans="1:13" s="190" customFormat="1" ht="23.25">
      <c r="A226" s="74" t="s">
        <v>310</v>
      </c>
      <c r="B226" s="74" t="s">
        <v>124</v>
      </c>
      <c r="C226" s="75" t="s">
        <v>125</v>
      </c>
      <c r="D226" s="183" t="s">
        <v>311</v>
      </c>
      <c r="E226" s="85"/>
      <c r="F226" s="64">
        <v>103000</v>
      </c>
      <c r="G226" s="86" t="s">
        <v>7</v>
      </c>
      <c r="H226" s="80"/>
      <c r="M226" s="191"/>
    </row>
    <row r="227" spans="1:13" s="190" customFormat="1" ht="23.25">
      <c r="A227" s="74" t="s">
        <v>312</v>
      </c>
      <c r="B227" s="74" t="s">
        <v>124</v>
      </c>
      <c r="C227" s="75" t="s">
        <v>125</v>
      </c>
      <c r="D227" s="183" t="s">
        <v>313</v>
      </c>
      <c r="E227" s="85"/>
      <c r="F227" s="64">
        <v>80000</v>
      </c>
      <c r="G227" s="86" t="s">
        <v>7</v>
      </c>
      <c r="H227" s="80"/>
      <c r="M227" s="191"/>
    </row>
    <row r="228" spans="1:25" s="190" customFormat="1" ht="23.25">
      <c r="A228" s="74" t="s">
        <v>314</v>
      </c>
      <c r="B228" s="74" t="s">
        <v>124</v>
      </c>
      <c r="C228" s="75" t="s">
        <v>125</v>
      </c>
      <c r="D228" s="183" t="s">
        <v>315</v>
      </c>
      <c r="E228" s="85"/>
      <c r="F228" s="64">
        <v>469000</v>
      </c>
      <c r="G228" s="86" t="s">
        <v>7</v>
      </c>
      <c r="H228" s="80"/>
      <c r="M228" s="191"/>
      <c r="N228" s="190" t="s">
        <v>31</v>
      </c>
      <c r="U228" s="190" t="s">
        <v>10</v>
      </c>
      <c r="Y228" s="190">
        <v>80028997700</v>
      </c>
    </row>
    <row r="229" spans="1:13" s="190" customFormat="1" ht="23.25">
      <c r="A229" s="74" t="s">
        <v>316</v>
      </c>
      <c r="B229" s="74" t="s">
        <v>124</v>
      </c>
      <c r="C229" s="75" t="s">
        <v>125</v>
      </c>
      <c r="D229" s="183" t="s">
        <v>317</v>
      </c>
      <c r="E229" s="85"/>
      <c r="F229" s="64">
        <v>86200</v>
      </c>
      <c r="G229" s="86" t="s">
        <v>7</v>
      </c>
      <c r="H229" s="80"/>
      <c r="M229" s="191"/>
    </row>
    <row r="230" spans="1:13" s="190" customFormat="1" ht="23.25">
      <c r="A230" s="210" t="s">
        <v>318</v>
      </c>
      <c r="B230" s="210" t="s">
        <v>124</v>
      </c>
      <c r="C230" s="211" t="s">
        <v>125</v>
      </c>
      <c r="D230" s="216" t="s">
        <v>319</v>
      </c>
      <c r="E230" s="85"/>
      <c r="F230" s="64">
        <v>469100</v>
      </c>
      <c r="G230" s="86" t="s">
        <v>7</v>
      </c>
      <c r="H230" s="80"/>
      <c r="M230" s="191"/>
    </row>
    <row r="231" spans="1:13" s="50" customFormat="1" ht="26.25">
      <c r="A231" s="57"/>
      <c r="B231" s="57"/>
      <c r="C231" s="58"/>
      <c r="D231" s="59" t="s">
        <v>320</v>
      </c>
      <c r="E231" s="60"/>
      <c r="F231" s="61">
        <f>SUM(F233)</f>
        <v>153763105400</v>
      </c>
      <c r="G231" s="62" t="s">
        <v>7</v>
      </c>
      <c r="H231" s="2"/>
      <c r="M231" s="51"/>
    </row>
    <row r="232" spans="1:13" s="50" customFormat="1" ht="27" hidden="1">
      <c r="A232" s="34"/>
      <c r="B232" s="34"/>
      <c r="C232" s="35"/>
      <c r="D232" s="36" t="s">
        <v>11</v>
      </c>
      <c r="E232" s="36"/>
      <c r="F232" s="37"/>
      <c r="G232" s="38"/>
      <c r="H232" s="2"/>
      <c r="M232" s="51"/>
    </row>
    <row r="233" spans="1:13" s="50" customFormat="1" ht="27">
      <c r="A233" s="39" t="s">
        <v>321</v>
      </c>
      <c r="B233" s="34"/>
      <c r="C233" s="35"/>
      <c r="D233" s="41" t="s">
        <v>322</v>
      </c>
      <c r="E233" s="41"/>
      <c r="F233" s="42">
        <f>SUM(F239)</f>
        <v>153763105400</v>
      </c>
      <c r="G233" s="43" t="s">
        <v>7</v>
      </c>
      <c r="H233" s="2"/>
      <c r="M233" s="51"/>
    </row>
    <row r="234" spans="1:13" s="50" customFormat="1" ht="27" hidden="1">
      <c r="A234" s="39"/>
      <c r="B234" s="34"/>
      <c r="C234" s="35"/>
      <c r="D234" s="217" t="s">
        <v>323</v>
      </c>
      <c r="E234" s="217"/>
      <c r="F234" s="42">
        <f>SUM(F235:F238)</f>
        <v>153763105400</v>
      </c>
      <c r="G234" s="43" t="s">
        <v>7</v>
      </c>
      <c r="H234" s="2"/>
      <c r="M234" s="51"/>
    </row>
    <row r="235" spans="1:13" s="50" customFormat="1" ht="46.5" hidden="1">
      <c r="A235" s="218"/>
      <c r="B235" s="218" t="s">
        <v>324</v>
      </c>
      <c r="C235" s="219" t="s">
        <v>325</v>
      </c>
      <c r="D235" s="220" t="s">
        <v>326</v>
      </c>
      <c r="E235" s="221"/>
      <c r="F235" s="222">
        <f>SUM(F242+F252+F270+F299)</f>
        <v>80534157000</v>
      </c>
      <c r="G235" s="223" t="s">
        <v>7</v>
      </c>
      <c r="H235" s="2"/>
      <c r="M235" s="51"/>
    </row>
    <row r="236" spans="1:13" s="50" customFormat="1" ht="46.5" hidden="1">
      <c r="A236" s="34"/>
      <c r="B236" s="34" t="s">
        <v>327</v>
      </c>
      <c r="C236" s="75" t="s">
        <v>328</v>
      </c>
      <c r="D236" s="224" t="s">
        <v>329</v>
      </c>
      <c r="E236" s="224"/>
      <c r="F236" s="225">
        <f>SUM(F243+F244+F245+F246+F247+F248+F249+F258+F271+F275+F276+F284+F292+F296+F297+F298+F300+F306+F307+F308+F309)</f>
        <v>68636834700</v>
      </c>
      <c r="G236" s="226" t="s">
        <v>7</v>
      </c>
      <c r="H236" s="2"/>
      <c r="M236" s="51"/>
    </row>
    <row r="237" spans="1:13" s="50" customFormat="1" ht="46.5" hidden="1">
      <c r="A237" s="227"/>
      <c r="B237" s="227" t="s">
        <v>330</v>
      </c>
      <c r="C237" s="228" t="s">
        <v>331</v>
      </c>
      <c r="D237" s="229" t="s">
        <v>332</v>
      </c>
      <c r="E237" s="230"/>
      <c r="F237" s="231">
        <f>SUM(F250+F295)</f>
        <v>530163700</v>
      </c>
      <c r="G237" s="232" t="s">
        <v>7</v>
      </c>
      <c r="H237" s="2"/>
      <c r="M237" s="51"/>
    </row>
    <row r="238" spans="1:13" s="50" customFormat="1" ht="46.5" hidden="1">
      <c r="A238" s="233"/>
      <c r="B238" s="233" t="s">
        <v>333</v>
      </c>
      <c r="C238" s="234" t="s">
        <v>334</v>
      </c>
      <c r="D238" s="235" t="s">
        <v>335</v>
      </c>
      <c r="E238" s="236"/>
      <c r="F238" s="237">
        <f>SUM(F251)</f>
        <v>4061950000</v>
      </c>
      <c r="G238" s="238" t="s">
        <v>7</v>
      </c>
      <c r="H238" s="2"/>
      <c r="M238" s="51"/>
    </row>
    <row r="239" spans="1:18" ht="23.25">
      <c r="A239" s="34"/>
      <c r="B239" s="34"/>
      <c r="C239" s="35"/>
      <c r="D239" s="44" t="s">
        <v>14</v>
      </c>
      <c r="E239" s="45"/>
      <c r="F239" s="46">
        <f>SUM(F240+F254)</f>
        <v>153763105400</v>
      </c>
      <c r="G239" s="47" t="s">
        <v>7</v>
      </c>
      <c r="N239" s="33" t="s">
        <v>30</v>
      </c>
      <c r="R239" s="3"/>
    </row>
    <row r="240" spans="1:18" ht="23.25">
      <c r="A240" s="34"/>
      <c r="B240" s="34"/>
      <c r="C240" s="35"/>
      <c r="D240" s="48" t="s">
        <v>336</v>
      </c>
      <c r="E240" s="45"/>
      <c r="F240" s="46">
        <f>SUM(F241+F252)</f>
        <v>126967512400</v>
      </c>
      <c r="G240" s="47" t="s">
        <v>7</v>
      </c>
      <c r="N240" s="33" t="s">
        <v>31</v>
      </c>
      <c r="R240" s="3"/>
    </row>
    <row r="241" spans="1:18" ht="46.5">
      <c r="A241" s="239" t="s">
        <v>337</v>
      </c>
      <c r="B241" s="240" t="s">
        <v>338</v>
      </c>
      <c r="C241" s="241" t="s">
        <v>339</v>
      </c>
      <c r="D241" s="242" t="s">
        <v>340</v>
      </c>
      <c r="E241" s="243"/>
      <c r="F241" s="244">
        <f>SUM(F242:F251)</f>
        <v>118467512400</v>
      </c>
      <c r="G241" s="245" t="s">
        <v>7</v>
      </c>
      <c r="N241" s="33" t="s">
        <v>222</v>
      </c>
      <c r="R241" s="3"/>
    </row>
    <row r="242" spans="1:25" ht="24" customHeight="1">
      <c r="A242" s="218" t="s">
        <v>341</v>
      </c>
      <c r="B242" s="218" t="s">
        <v>324</v>
      </c>
      <c r="C242" s="219" t="s">
        <v>342</v>
      </c>
      <c r="D242" s="246" t="s">
        <v>343</v>
      </c>
      <c r="E242" s="247"/>
      <c r="F242" s="248">
        <v>61635157000</v>
      </c>
      <c r="G242" s="249" t="s">
        <v>7</v>
      </c>
      <c r="N242" s="33" t="s">
        <v>62</v>
      </c>
      <c r="O242" s="33" t="s">
        <v>225</v>
      </c>
      <c r="Q242" s="33" t="s">
        <v>226</v>
      </c>
      <c r="R242" s="33"/>
      <c r="S242" s="33"/>
      <c r="U242" s="33" t="s">
        <v>10</v>
      </c>
      <c r="Y242" s="33">
        <v>312917500</v>
      </c>
    </row>
    <row r="243" spans="1:18" ht="46.5">
      <c r="A243" s="34" t="s">
        <v>344</v>
      </c>
      <c r="B243" s="34" t="s">
        <v>327</v>
      </c>
      <c r="C243" s="75" t="s">
        <v>328</v>
      </c>
      <c r="D243" s="184" t="s">
        <v>345</v>
      </c>
      <c r="E243" s="71"/>
      <c r="F243" s="54">
        <v>1401750000</v>
      </c>
      <c r="G243" s="55" t="s">
        <v>7</v>
      </c>
      <c r="N243" s="33" t="s">
        <v>31</v>
      </c>
      <c r="R243" s="3"/>
    </row>
    <row r="244" spans="1:18" ht="46.5">
      <c r="A244" s="34" t="s">
        <v>346</v>
      </c>
      <c r="B244" s="34" t="s">
        <v>327</v>
      </c>
      <c r="C244" s="75" t="s">
        <v>328</v>
      </c>
      <c r="D244" s="184" t="s">
        <v>347</v>
      </c>
      <c r="E244" s="71"/>
      <c r="F244" s="54">
        <v>10691451400</v>
      </c>
      <c r="G244" s="55" t="s">
        <v>7</v>
      </c>
      <c r="N244" s="33" t="s">
        <v>222</v>
      </c>
      <c r="R244" s="3"/>
    </row>
    <row r="245" spans="1:18" ht="46.5">
      <c r="A245" s="34" t="s">
        <v>348</v>
      </c>
      <c r="B245" s="34" t="s">
        <v>327</v>
      </c>
      <c r="C245" s="75" t="s">
        <v>328</v>
      </c>
      <c r="D245" s="184" t="s">
        <v>349</v>
      </c>
      <c r="E245" s="71"/>
      <c r="F245" s="54">
        <v>24775999200</v>
      </c>
      <c r="G245" s="55" t="s">
        <v>7</v>
      </c>
      <c r="N245" s="33" t="s">
        <v>223</v>
      </c>
      <c r="R245" s="3"/>
    </row>
    <row r="246" spans="1:25" ht="46.5">
      <c r="A246" s="34" t="s">
        <v>350</v>
      </c>
      <c r="B246" s="34" t="s">
        <v>327</v>
      </c>
      <c r="C246" s="75" t="s">
        <v>328</v>
      </c>
      <c r="D246" s="184" t="s">
        <v>351</v>
      </c>
      <c r="E246" s="71"/>
      <c r="F246" s="54">
        <v>118816200</v>
      </c>
      <c r="G246" s="55" t="s">
        <v>7</v>
      </c>
      <c r="N246" s="33" t="s">
        <v>62</v>
      </c>
      <c r="O246" s="33" t="s">
        <v>225</v>
      </c>
      <c r="Q246" s="33" t="s">
        <v>226</v>
      </c>
      <c r="R246" s="33"/>
      <c r="S246" s="33"/>
      <c r="U246" s="33" t="s">
        <v>10</v>
      </c>
      <c r="Y246" s="33">
        <v>312917500</v>
      </c>
    </row>
    <row r="247" spans="1:25" ht="46.5">
      <c r="A247" s="34" t="s">
        <v>352</v>
      </c>
      <c r="B247" s="34" t="s">
        <v>327</v>
      </c>
      <c r="C247" s="75" t="s">
        <v>328</v>
      </c>
      <c r="D247" s="184" t="s">
        <v>353</v>
      </c>
      <c r="E247" s="63"/>
      <c r="F247" s="64">
        <v>14106557500</v>
      </c>
      <c r="G247" s="55" t="s">
        <v>7</v>
      </c>
      <c r="N247" s="33" t="s">
        <v>62</v>
      </c>
      <c r="O247" s="33" t="s">
        <v>225</v>
      </c>
      <c r="Q247" s="33" t="s">
        <v>226</v>
      </c>
      <c r="R247" s="33"/>
      <c r="S247" s="33"/>
      <c r="U247" s="33" t="s">
        <v>10</v>
      </c>
      <c r="Y247" s="33">
        <v>312917500</v>
      </c>
    </row>
    <row r="248" spans="1:25" ht="46.5">
      <c r="A248" s="34" t="s">
        <v>354</v>
      </c>
      <c r="B248" s="34" t="s">
        <v>327</v>
      </c>
      <c r="C248" s="75" t="s">
        <v>328</v>
      </c>
      <c r="D248" s="184" t="s">
        <v>355</v>
      </c>
      <c r="E248" s="63"/>
      <c r="F248" s="64">
        <v>1226538600</v>
      </c>
      <c r="G248" s="55" t="s">
        <v>7</v>
      </c>
      <c r="N248" s="33" t="s">
        <v>62</v>
      </c>
      <c r="O248" s="33" t="s">
        <v>225</v>
      </c>
      <c r="Q248" s="33" t="s">
        <v>226</v>
      </c>
      <c r="R248" s="33"/>
      <c r="S248" s="33"/>
      <c r="U248" s="33" t="s">
        <v>10</v>
      </c>
      <c r="Y248" s="33">
        <v>312917500</v>
      </c>
    </row>
    <row r="249" spans="1:25" ht="46.5">
      <c r="A249" s="34" t="s">
        <v>356</v>
      </c>
      <c r="B249" s="34" t="s">
        <v>327</v>
      </c>
      <c r="C249" s="75" t="s">
        <v>328</v>
      </c>
      <c r="D249" s="184" t="s">
        <v>357</v>
      </c>
      <c r="E249" s="63"/>
      <c r="F249" s="64">
        <v>18336500</v>
      </c>
      <c r="G249" s="55" t="s">
        <v>7</v>
      </c>
      <c r="N249" s="33" t="s">
        <v>62</v>
      </c>
      <c r="O249" s="33" t="s">
        <v>225</v>
      </c>
      <c r="Q249" s="33" t="s">
        <v>226</v>
      </c>
      <c r="R249" s="33"/>
      <c r="S249" s="33"/>
      <c r="U249" s="33" t="s">
        <v>10</v>
      </c>
      <c r="Y249" s="33">
        <v>312917500</v>
      </c>
    </row>
    <row r="250" spans="1:25" ht="46.5" customHeight="1">
      <c r="A250" s="227" t="s">
        <v>358</v>
      </c>
      <c r="B250" s="227" t="s">
        <v>330</v>
      </c>
      <c r="C250" s="228" t="s">
        <v>331</v>
      </c>
      <c r="D250" s="250" t="s">
        <v>359</v>
      </c>
      <c r="E250" s="251"/>
      <c r="F250" s="252">
        <v>430956000</v>
      </c>
      <c r="G250" s="253" t="s">
        <v>7</v>
      </c>
      <c r="N250" s="33" t="s">
        <v>62</v>
      </c>
      <c r="O250" s="33" t="s">
        <v>225</v>
      </c>
      <c r="Q250" s="33" t="s">
        <v>226</v>
      </c>
      <c r="R250" s="33"/>
      <c r="S250" s="33"/>
      <c r="U250" s="33" t="s">
        <v>10</v>
      </c>
      <c r="Y250" s="33">
        <v>312917500</v>
      </c>
    </row>
    <row r="251" spans="1:25" ht="46.5" customHeight="1">
      <c r="A251" s="233" t="s">
        <v>360</v>
      </c>
      <c r="B251" s="233" t="s">
        <v>333</v>
      </c>
      <c r="C251" s="234" t="s">
        <v>361</v>
      </c>
      <c r="D251" s="254" t="s">
        <v>362</v>
      </c>
      <c r="E251" s="255"/>
      <c r="F251" s="256">
        <v>4061950000</v>
      </c>
      <c r="G251" s="257" t="s">
        <v>7</v>
      </c>
      <c r="N251" s="33" t="s">
        <v>62</v>
      </c>
      <c r="O251" s="33" t="s">
        <v>225</v>
      </c>
      <c r="Q251" s="33" t="s">
        <v>226</v>
      </c>
      <c r="R251" s="33"/>
      <c r="S251" s="33"/>
      <c r="U251" s="33" t="s">
        <v>10</v>
      </c>
      <c r="Y251" s="33">
        <v>312917500</v>
      </c>
    </row>
    <row r="252" spans="1:14" s="81" customFormat="1" ht="24" customHeight="1">
      <c r="A252" s="218" t="s">
        <v>363</v>
      </c>
      <c r="B252" s="258" t="s">
        <v>324</v>
      </c>
      <c r="C252" s="219" t="s">
        <v>342</v>
      </c>
      <c r="D252" s="259" t="s">
        <v>364</v>
      </c>
      <c r="E252" s="247"/>
      <c r="F252" s="248">
        <f>SUM(F253)</f>
        <v>8500000000</v>
      </c>
      <c r="G252" s="249" t="s">
        <v>7</v>
      </c>
      <c r="H252" s="80"/>
      <c r="M252" s="82"/>
      <c r="N252" s="83" t="s">
        <v>222</v>
      </c>
    </row>
    <row r="253" spans="1:18" ht="46.5">
      <c r="A253" s="260" t="s">
        <v>365</v>
      </c>
      <c r="B253" s="260" t="s">
        <v>324</v>
      </c>
      <c r="C253" s="261" t="s">
        <v>342</v>
      </c>
      <c r="D253" s="262" t="s">
        <v>366</v>
      </c>
      <c r="E253" s="247"/>
      <c r="F253" s="248">
        <v>8500000000</v>
      </c>
      <c r="G253" s="249" t="s">
        <v>7</v>
      </c>
      <c r="N253" s="33" t="s">
        <v>31</v>
      </c>
      <c r="R253" s="3"/>
    </row>
    <row r="254" spans="1:25" ht="23.25">
      <c r="A254" s="34"/>
      <c r="B254" s="34"/>
      <c r="C254" s="35"/>
      <c r="D254" s="48" t="s">
        <v>367</v>
      </c>
      <c r="E254" s="45"/>
      <c r="F254" s="46">
        <f>SUM(F255+F267+F292+F295+F296+F297+F298+F299+F300+F306+F307+F308+F309)</f>
        <v>26795593000</v>
      </c>
      <c r="G254" s="47" t="s">
        <v>7</v>
      </c>
      <c r="N254" s="33" t="s">
        <v>62</v>
      </c>
      <c r="O254" s="33" t="s">
        <v>225</v>
      </c>
      <c r="Q254" s="33" t="s">
        <v>226</v>
      </c>
      <c r="R254" s="33"/>
      <c r="S254" s="33"/>
      <c r="U254" s="33" t="s">
        <v>10</v>
      </c>
      <c r="Y254" s="33">
        <v>312917500</v>
      </c>
    </row>
    <row r="255" spans="1:18" ht="23.25">
      <c r="A255" s="34"/>
      <c r="B255" s="34"/>
      <c r="C255" s="35"/>
      <c r="D255" s="56" t="s">
        <v>88</v>
      </c>
      <c r="E255" s="53"/>
      <c r="F255" s="54">
        <f>SUM(F256)</f>
        <v>457850000</v>
      </c>
      <c r="G255" s="55" t="s">
        <v>7</v>
      </c>
      <c r="N255" s="33" t="s">
        <v>62</v>
      </c>
      <c r="R255" s="3"/>
    </row>
    <row r="256" spans="1:25" ht="23.25">
      <c r="A256" s="34"/>
      <c r="B256" s="34"/>
      <c r="C256" s="35"/>
      <c r="D256" s="69" t="s">
        <v>368</v>
      </c>
      <c r="E256" s="53"/>
      <c r="F256" s="54">
        <f>SUM(F258)</f>
        <v>457850000</v>
      </c>
      <c r="G256" s="55" t="s">
        <v>7</v>
      </c>
      <c r="N256" s="33" t="s">
        <v>9</v>
      </c>
      <c r="R256" s="33"/>
      <c r="S256" s="33"/>
      <c r="U256" s="33" t="s">
        <v>10</v>
      </c>
      <c r="Y256" s="33">
        <v>3406238000</v>
      </c>
    </row>
    <row r="257" spans="1:25" ht="23.25" hidden="1">
      <c r="A257" s="34"/>
      <c r="B257" s="34"/>
      <c r="C257" s="35"/>
      <c r="D257" s="263"/>
      <c r="E257" s="53"/>
      <c r="F257" s="54"/>
      <c r="G257" s="55"/>
      <c r="N257" s="33" t="s">
        <v>9</v>
      </c>
      <c r="R257" s="33"/>
      <c r="S257" s="33"/>
      <c r="U257" s="33" t="s">
        <v>10</v>
      </c>
      <c r="Y257" s="33">
        <v>720000000</v>
      </c>
    </row>
    <row r="258" spans="1:25" ht="46.5">
      <c r="A258" s="34" t="s">
        <v>369</v>
      </c>
      <c r="B258" s="34" t="s">
        <v>327</v>
      </c>
      <c r="C258" s="75" t="s">
        <v>328</v>
      </c>
      <c r="D258" s="70" t="s">
        <v>370</v>
      </c>
      <c r="E258" s="53"/>
      <c r="F258" s="54">
        <v>457850000</v>
      </c>
      <c r="G258" s="55" t="s">
        <v>7</v>
      </c>
      <c r="N258" s="33" t="s">
        <v>9</v>
      </c>
      <c r="R258" s="33"/>
      <c r="S258" s="33"/>
      <c r="U258" s="33" t="s">
        <v>10</v>
      </c>
      <c r="Y258" s="33">
        <v>4015872500</v>
      </c>
    </row>
    <row r="259" spans="1:25" ht="23.25">
      <c r="A259" s="34" t="s">
        <v>371</v>
      </c>
      <c r="B259" s="34"/>
      <c r="C259" s="75"/>
      <c r="D259" s="70" t="s">
        <v>372</v>
      </c>
      <c r="E259" s="53"/>
      <c r="F259" s="54"/>
      <c r="G259" s="55"/>
      <c r="N259" s="33" t="s">
        <v>9</v>
      </c>
      <c r="R259" s="33"/>
      <c r="S259" s="33"/>
      <c r="U259" s="33" t="s">
        <v>10</v>
      </c>
      <c r="Y259" s="33">
        <v>4015872500</v>
      </c>
    </row>
    <row r="260" spans="1:25" ht="23.25">
      <c r="A260" s="34" t="s">
        <v>373</v>
      </c>
      <c r="B260" s="34"/>
      <c r="C260" s="75"/>
      <c r="D260" s="70" t="s">
        <v>374</v>
      </c>
      <c r="E260" s="53"/>
      <c r="F260" s="54"/>
      <c r="G260" s="55"/>
      <c r="N260" s="33" t="s">
        <v>9</v>
      </c>
      <c r="R260" s="33"/>
      <c r="S260" s="33"/>
      <c r="U260" s="33" t="s">
        <v>10</v>
      </c>
      <c r="Y260" s="33">
        <v>4015872500</v>
      </c>
    </row>
    <row r="261" spans="1:25" ht="23.25">
      <c r="A261" s="34" t="s">
        <v>375</v>
      </c>
      <c r="B261" s="34"/>
      <c r="C261" s="75"/>
      <c r="D261" s="70" t="s">
        <v>376</v>
      </c>
      <c r="E261" s="53"/>
      <c r="F261" s="54"/>
      <c r="G261" s="55"/>
      <c r="N261" s="33" t="s">
        <v>9</v>
      </c>
      <c r="R261" s="33"/>
      <c r="S261" s="33"/>
      <c r="U261" s="33" t="s">
        <v>10</v>
      </c>
      <c r="Y261" s="33">
        <v>4015872500</v>
      </c>
    </row>
    <row r="262" spans="1:25" ht="23.25">
      <c r="A262" s="34" t="s">
        <v>377</v>
      </c>
      <c r="B262" s="34"/>
      <c r="C262" s="75"/>
      <c r="D262" s="70" t="s">
        <v>378</v>
      </c>
      <c r="E262" s="53"/>
      <c r="F262" s="54"/>
      <c r="G262" s="55"/>
      <c r="N262" s="33" t="s">
        <v>9</v>
      </c>
      <c r="R262" s="33"/>
      <c r="S262" s="33"/>
      <c r="U262" s="33" t="s">
        <v>10</v>
      </c>
      <c r="Y262" s="33">
        <v>4015872500</v>
      </c>
    </row>
    <row r="263" spans="1:25" ht="23.25">
      <c r="A263" s="34" t="s">
        <v>379</v>
      </c>
      <c r="B263" s="34"/>
      <c r="C263" s="75"/>
      <c r="D263" s="70" t="s">
        <v>380</v>
      </c>
      <c r="E263" s="53"/>
      <c r="F263" s="54"/>
      <c r="G263" s="55"/>
      <c r="N263" s="33" t="s">
        <v>9</v>
      </c>
      <c r="R263" s="33"/>
      <c r="S263" s="33"/>
      <c r="U263" s="33" t="s">
        <v>10</v>
      </c>
      <c r="Y263" s="33">
        <v>4015872500</v>
      </c>
    </row>
    <row r="264" spans="1:25" ht="23.25">
      <c r="A264" s="34" t="s">
        <v>381</v>
      </c>
      <c r="B264" s="34"/>
      <c r="C264" s="75"/>
      <c r="D264" s="70" t="s">
        <v>382</v>
      </c>
      <c r="E264" s="53"/>
      <c r="F264" s="54"/>
      <c r="G264" s="55"/>
      <c r="N264" s="33" t="s">
        <v>9</v>
      </c>
      <c r="R264" s="33"/>
      <c r="S264" s="33"/>
      <c r="U264" s="33" t="s">
        <v>10</v>
      </c>
      <c r="Y264" s="33">
        <v>4015872500</v>
      </c>
    </row>
    <row r="265" spans="1:25" ht="23.25">
      <c r="A265" s="34" t="s">
        <v>383</v>
      </c>
      <c r="B265" s="34"/>
      <c r="C265" s="75"/>
      <c r="D265" s="70" t="s">
        <v>384</v>
      </c>
      <c r="E265" s="53"/>
      <c r="F265" s="54"/>
      <c r="G265" s="55"/>
      <c r="N265" s="33" t="s">
        <v>9</v>
      </c>
      <c r="R265" s="33"/>
      <c r="S265" s="33"/>
      <c r="U265" s="33" t="s">
        <v>10</v>
      </c>
      <c r="Y265" s="33">
        <v>4015872500</v>
      </c>
    </row>
    <row r="266" spans="1:25" ht="23.25">
      <c r="A266" s="34" t="s">
        <v>385</v>
      </c>
      <c r="B266" s="34"/>
      <c r="C266" s="75"/>
      <c r="D266" s="70" t="s">
        <v>386</v>
      </c>
      <c r="E266" s="53"/>
      <c r="F266" s="54"/>
      <c r="G266" s="55"/>
      <c r="N266" s="33" t="s">
        <v>9</v>
      </c>
      <c r="R266" s="33"/>
      <c r="S266" s="33"/>
      <c r="U266" s="33" t="s">
        <v>10</v>
      </c>
      <c r="Y266" s="33">
        <v>4015872500</v>
      </c>
    </row>
    <row r="267" spans="1:25" ht="23.25">
      <c r="A267" s="34"/>
      <c r="B267" s="34"/>
      <c r="C267" s="35"/>
      <c r="D267" s="56" t="s">
        <v>94</v>
      </c>
      <c r="E267" s="53"/>
      <c r="F267" s="54">
        <f>SUM(F268+F284)</f>
        <v>12282946000</v>
      </c>
      <c r="G267" s="55" t="s">
        <v>7</v>
      </c>
      <c r="N267" s="33" t="s">
        <v>9</v>
      </c>
      <c r="R267" s="33">
        <v>2147</v>
      </c>
      <c r="S267" s="33"/>
      <c r="U267" s="33" t="s">
        <v>10</v>
      </c>
      <c r="Y267" s="33">
        <v>556900000</v>
      </c>
    </row>
    <row r="268" spans="1:25" ht="23.25">
      <c r="A268" s="34"/>
      <c r="B268" s="34"/>
      <c r="C268" s="35"/>
      <c r="D268" s="69" t="s">
        <v>387</v>
      </c>
      <c r="E268" s="53"/>
      <c r="F268" s="54">
        <f>SUM(F270:F276)</f>
        <v>12082021000</v>
      </c>
      <c r="G268" s="55" t="s">
        <v>7</v>
      </c>
      <c r="N268" s="33" t="s">
        <v>9</v>
      </c>
      <c r="R268" s="33"/>
      <c r="S268" s="33"/>
      <c r="U268" s="33" t="s">
        <v>10</v>
      </c>
      <c r="Y268" s="33">
        <v>49661900</v>
      </c>
    </row>
    <row r="269" spans="1:25" ht="23.25" hidden="1">
      <c r="A269" s="34"/>
      <c r="B269" s="34"/>
      <c r="C269" s="35"/>
      <c r="D269" s="263"/>
      <c r="E269" s="53"/>
      <c r="F269" s="54"/>
      <c r="G269" s="55"/>
      <c r="N269" s="33" t="s">
        <v>9</v>
      </c>
      <c r="R269" s="33">
        <v>183</v>
      </c>
      <c r="S269" s="33"/>
      <c r="U269" s="33" t="s">
        <v>10</v>
      </c>
      <c r="Y269" s="33">
        <v>300000000</v>
      </c>
    </row>
    <row r="270" spans="1:25" ht="24" customHeight="1">
      <c r="A270" s="218" t="s">
        <v>388</v>
      </c>
      <c r="B270" s="258" t="s">
        <v>324</v>
      </c>
      <c r="C270" s="219" t="s">
        <v>342</v>
      </c>
      <c r="D270" s="246" t="s">
        <v>389</v>
      </c>
      <c r="E270" s="264"/>
      <c r="F270" s="248">
        <v>10000000000</v>
      </c>
      <c r="G270" s="249" t="s">
        <v>7</v>
      </c>
      <c r="N270" s="33" t="s">
        <v>31</v>
      </c>
      <c r="R270" s="33"/>
      <c r="S270" s="33"/>
      <c r="U270" s="33" t="s">
        <v>10</v>
      </c>
      <c r="Y270" s="33">
        <v>500000000</v>
      </c>
    </row>
    <row r="271" spans="1:25" ht="46.5">
      <c r="A271" s="34" t="s">
        <v>390</v>
      </c>
      <c r="B271" s="34" t="s">
        <v>327</v>
      </c>
      <c r="C271" s="75" t="s">
        <v>328</v>
      </c>
      <c r="D271" s="70" t="s">
        <v>391</v>
      </c>
      <c r="E271" s="53"/>
      <c r="F271" s="54">
        <v>755730000</v>
      </c>
      <c r="G271" s="55" t="s">
        <v>7</v>
      </c>
      <c r="N271" s="33" t="s">
        <v>9</v>
      </c>
      <c r="R271" s="33"/>
      <c r="S271" s="33"/>
      <c r="U271" s="33" t="s">
        <v>10</v>
      </c>
      <c r="Y271" s="33">
        <v>912389400</v>
      </c>
    </row>
    <row r="272" spans="1:25" ht="23.25">
      <c r="A272" s="34" t="s">
        <v>392</v>
      </c>
      <c r="B272" s="34"/>
      <c r="C272" s="75"/>
      <c r="D272" s="70" t="s">
        <v>393</v>
      </c>
      <c r="E272" s="53"/>
      <c r="F272" s="54"/>
      <c r="G272" s="55"/>
      <c r="N272" s="33"/>
      <c r="R272" s="33"/>
      <c r="S272" s="33"/>
      <c r="U272" s="33"/>
      <c r="Y272" s="33"/>
    </row>
    <row r="273" spans="1:25" ht="23.25">
      <c r="A273" s="34" t="s">
        <v>394</v>
      </c>
      <c r="B273" s="34"/>
      <c r="C273" s="75"/>
      <c r="D273" s="70" t="s">
        <v>395</v>
      </c>
      <c r="E273" s="53"/>
      <c r="F273" s="54"/>
      <c r="G273" s="55"/>
      <c r="N273" s="33"/>
      <c r="R273" s="33"/>
      <c r="S273" s="33"/>
      <c r="U273" s="33"/>
      <c r="Y273" s="33"/>
    </row>
    <row r="274" spans="1:25" ht="23.25">
      <c r="A274" s="34" t="s">
        <v>396</v>
      </c>
      <c r="B274" s="34"/>
      <c r="C274" s="75"/>
      <c r="D274" s="70" t="s">
        <v>397</v>
      </c>
      <c r="E274" s="53"/>
      <c r="F274" s="54"/>
      <c r="G274" s="55"/>
      <c r="N274" s="33"/>
      <c r="R274" s="33"/>
      <c r="S274" s="33"/>
      <c r="U274" s="33"/>
      <c r="Y274" s="33"/>
    </row>
    <row r="275" spans="1:18" ht="46.5">
      <c r="A275" s="34" t="s">
        <v>398</v>
      </c>
      <c r="B275" s="34" t="s">
        <v>327</v>
      </c>
      <c r="C275" s="75" t="s">
        <v>328</v>
      </c>
      <c r="D275" s="70" t="s">
        <v>399</v>
      </c>
      <c r="E275" s="53"/>
      <c r="F275" s="54">
        <v>616104000</v>
      </c>
      <c r="G275" s="55" t="s">
        <v>7</v>
      </c>
      <c r="N275" s="33" t="s">
        <v>31</v>
      </c>
      <c r="R275" s="3"/>
    </row>
    <row r="276" spans="1:25" ht="46.5">
      <c r="A276" s="34" t="s">
        <v>400</v>
      </c>
      <c r="B276" s="34" t="s">
        <v>327</v>
      </c>
      <c r="C276" s="75" t="s">
        <v>328</v>
      </c>
      <c r="D276" s="70" t="s">
        <v>401</v>
      </c>
      <c r="E276" s="53"/>
      <c r="F276" s="54">
        <v>710187000</v>
      </c>
      <c r="G276" s="55" t="s">
        <v>7</v>
      </c>
      <c r="N276" s="33" t="s">
        <v>9</v>
      </c>
      <c r="R276" s="33"/>
      <c r="S276" s="33"/>
      <c r="U276" s="33" t="s">
        <v>10</v>
      </c>
      <c r="Y276" s="33">
        <v>440820000</v>
      </c>
    </row>
    <row r="277" spans="1:25" ht="23.25">
      <c r="A277" s="34" t="s">
        <v>402</v>
      </c>
      <c r="B277" s="34"/>
      <c r="C277" s="75"/>
      <c r="D277" s="70" t="s">
        <v>403</v>
      </c>
      <c r="E277" s="53"/>
      <c r="F277" s="54"/>
      <c r="G277" s="55"/>
      <c r="N277" s="33"/>
      <c r="R277" s="33"/>
      <c r="S277" s="33"/>
      <c r="U277" s="33"/>
      <c r="Y277" s="33"/>
    </row>
    <row r="278" spans="1:25" ht="23.25">
      <c r="A278" s="34" t="s">
        <v>404</v>
      </c>
      <c r="B278" s="34"/>
      <c r="C278" s="75"/>
      <c r="D278" s="70" t="s">
        <v>405</v>
      </c>
      <c r="E278" s="53"/>
      <c r="F278" s="54"/>
      <c r="G278" s="55"/>
      <c r="N278" s="33"/>
      <c r="R278" s="33"/>
      <c r="S278" s="33"/>
      <c r="U278" s="33"/>
      <c r="Y278" s="33"/>
    </row>
    <row r="279" spans="1:25" ht="23.25">
      <c r="A279" s="34" t="s">
        <v>406</v>
      </c>
      <c r="B279" s="34"/>
      <c r="C279" s="75"/>
      <c r="D279" s="70" t="s">
        <v>407</v>
      </c>
      <c r="E279" s="53"/>
      <c r="F279" s="54"/>
      <c r="G279" s="55"/>
      <c r="N279" s="33"/>
      <c r="R279" s="33"/>
      <c r="S279" s="33"/>
      <c r="U279" s="33"/>
      <c r="Y279" s="33"/>
    </row>
    <row r="280" spans="1:25" ht="23.25">
      <c r="A280" s="34" t="s">
        <v>408</v>
      </c>
      <c r="B280" s="34"/>
      <c r="C280" s="75"/>
      <c r="D280" s="70" t="s">
        <v>409</v>
      </c>
      <c r="E280" s="53"/>
      <c r="F280" s="54"/>
      <c r="G280" s="55"/>
      <c r="N280" s="33"/>
      <c r="R280" s="33"/>
      <c r="S280" s="33"/>
      <c r="U280" s="33"/>
      <c r="Y280" s="33"/>
    </row>
    <row r="281" spans="1:25" ht="23.25">
      <c r="A281" s="34" t="s">
        <v>410</v>
      </c>
      <c r="B281" s="34"/>
      <c r="C281" s="75"/>
      <c r="D281" s="70" t="s">
        <v>411</v>
      </c>
      <c r="E281" s="53"/>
      <c r="F281" s="54"/>
      <c r="G281" s="55"/>
      <c r="N281" s="33"/>
      <c r="R281" s="33"/>
      <c r="S281" s="33"/>
      <c r="U281" s="33"/>
      <c r="Y281" s="33"/>
    </row>
    <row r="282" spans="1:25" ht="23.25">
      <c r="A282" s="34" t="s">
        <v>412</v>
      </c>
      <c r="B282" s="34"/>
      <c r="C282" s="75"/>
      <c r="D282" s="70" t="s">
        <v>413</v>
      </c>
      <c r="E282" s="53"/>
      <c r="F282" s="54"/>
      <c r="G282" s="55"/>
      <c r="N282" s="33"/>
      <c r="R282" s="33"/>
      <c r="S282" s="33"/>
      <c r="U282" s="33"/>
      <c r="Y282" s="33"/>
    </row>
    <row r="283" spans="1:25" ht="27" customHeight="1">
      <c r="A283" s="66" t="s">
        <v>414</v>
      </c>
      <c r="B283" s="66"/>
      <c r="C283" s="211"/>
      <c r="D283" s="265" t="s">
        <v>415</v>
      </c>
      <c r="E283" s="53"/>
      <c r="F283" s="54"/>
      <c r="G283" s="55"/>
      <c r="N283" s="33"/>
      <c r="R283" s="33"/>
      <c r="S283" s="33"/>
      <c r="U283" s="33"/>
      <c r="Y283" s="33"/>
    </row>
    <row r="284" spans="1:25" ht="46.5">
      <c r="A284" s="34" t="s">
        <v>416</v>
      </c>
      <c r="B284" s="34" t="s">
        <v>327</v>
      </c>
      <c r="C284" s="75" t="s">
        <v>328</v>
      </c>
      <c r="D284" s="72" t="s">
        <v>417</v>
      </c>
      <c r="E284" s="53"/>
      <c r="F284" s="54">
        <f>SUM(F285+F288+F289+F290+F291)</f>
        <v>200925000</v>
      </c>
      <c r="G284" s="55" t="s">
        <v>7</v>
      </c>
      <c r="N284" s="33" t="s">
        <v>31</v>
      </c>
      <c r="R284" s="33"/>
      <c r="S284" s="33"/>
      <c r="U284" s="33" t="s">
        <v>10</v>
      </c>
      <c r="Y284" s="33">
        <v>500000000</v>
      </c>
    </row>
    <row r="285" spans="1:25" ht="46.5">
      <c r="A285" s="34"/>
      <c r="B285" s="34"/>
      <c r="C285" s="35"/>
      <c r="D285" s="263" t="s">
        <v>418</v>
      </c>
      <c r="E285" s="53"/>
      <c r="F285" s="54">
        <f>SUM(F286:F287)</f>
        <v>6050000</v>
      </c>
      <c r="G285" s="55" t="s">
        <v>7</v>
      </c>
      <c r="N285" s="33" t="s">
        <v>31</v>
      </c>
      <c r="R285" s="33"/>
      <c r="S285" s="33"/>
      <c r="U285" s="33" t="s">
        <v>10</v>
      </c>
      <c r="Y285" s="33">
        <v>80000000</v>
      </c>
    </row>
    <row r="286" spans="1:25" ht="46.5">
      <c r="A286" s="34" t="s">
        <v>419</v>
      </c>
      <c r="B286" s="34"/>
      <c r="C286" s="35"/>
      <c r="D286" s="70" t="s">
        <v>420</v>
      </c>
      <c r="E286" s="53"/>
      <c r="F286" s="54">
        <v>1050000</v>
      </c>
      <c r="G286" s="55" t="s">
        <v>7</v>
      </c>
      <c r="N286" s="33" t="s">
        <v>31</v>
      </c>
      <c r="R286" s="33">
        <v>7990</v>
      </c>
      <c r="S286" s="33"/>
      <c r="U286" s="33" t="s">
        <v>10</v>
      </c>
      <c r="Y286" s="33">
        <v>1543610000</v>
      </c>
    </row>
    <row r="287" spans="1:25" ht="46.5">
      <c r="A287" s="34" t="s">
        <v>421</v>
      </c>
      <c r="B287" s="34"/>
      <c r="C287" s="35"/>
      <c r="D287" s="70" t="s">
        <v>422</v>
      </c>
      <c r="E287" s="53"/>
      <c r="F287" s="54">
        <v>5000000</v>
      </c>
      <c r="G287" s="55" t="s">
        <v>7</v>
      </c>
      <c r="N287" s="33" t="s">
        <v>31</v>
      </c>
      <c r="R287" s="33"/>
      <c r="S287" s="33"/>
      <c r="U287" s="33" t="s">
        <v>10</v>
      </c>
      <c r="Y287" s="33">
        <v>11226815200</v>
      </c>
    </row>
    <row r="288" spans="1:25" ht="23.25">
      <c r="A288" s="34" t="s">
        <v>423</v>
      </c>
      <c r="B288" s="34"/>
      <c r="C288" s="35"/>
      <c r="D288" s="266" t="s">
        <v>424</v>
      </c>
      <c r="E288" s="53"/>
      <c r="F288" s="54">
        <v>47000000</v>
      </c>
      <c r="G288" s="55" t="s">
        <v>7</v>
      </c>
      <c r="N288" s="33" t="s">
        <v>9</v>
      </c>
      <c r="R288" s="33">
        <v>183</v>
      </c>
      <c r="S288" s="33"/>
      <c r="U288" s="33" t="s">
        <v>10</v>
      </c>
      <c r="Y288" s="33">
        <v>300000000</v>
      </c>
    </row>
    <row r="289" spans="1:25" ht="46.5">
      <c r="A289" s="34" t="s">
        <v>425</v>
      </c>
      <c r="B289" s="34"/>
      <c r="C289" s="35"/>
      <c r="D289" s="266" t="s">
        <v>426</v>
      </c>
      <c r="E289" s="53"/>
      <c r="F289" s="54">
        <v>20000000</v>
      </c>
      <c r="G289" s="55" t="s">
        <v>7</v>
      </c>
      <c r="N289" s="33" t="s">
        <v>31</v>
      </c>
      <c r="R289" s="33"/>
      <c r="S289" s="33"/>
      <c r="U289" s="33" t="s">
        <v>10</v>
      </c>
      <c r="Y289" s="33">
        <v>101581000</v>
      </c>
    </row>
    <row r="290" spans="1:25" ht="46.5">
      <c r="A290" s="34" t="s">
        <v>427</v>
      </c>
      <c r="B290" s="34"/>
      <c r="C290" s="35"/>
      <c r="D290" s="266" t="s">
        <v>428</v>
      </c>
      <c r="E290" s="53"/>
      <c r="F290" s="54">
        <v>30000000</v>
      </c>
      <c r="G290" s="55" t="s">
        <v>7</v>
      </c>
      <c r="N290" s="33" t="s">
        <v>31</v>
      </c>
      <c r="R290" s="33">
        <v>952386</v>
      </c>
      <c r="S290" s="33"/>
      <c r="U290" s="33" t="s">
        <v>10</v>
      </c>
      <c r="Y290" s="33">
        <v>4739580000</v>
      </c>
    </row>
    <row r="291" spans="1:25" ht="46.5">
      <c r="A291" s="34" t="s">
        <v>429</v>
      </c>
      <c r="B291" s="34"/>
      <c r="C291" s="35"/>
      <c r="D291" s="266" t="s">
        <v>430</v>
      </c>
      <c r="E291" s="53"/>
      <c r="F291" s="54">
        <v>97875000</v>
      </c>
      <c r="G291" s="55" t="s">
        <v>7</v>
      </c>
      <c r="N291" s="33" t="s">
        <v>31</v>
      </c>
      <c r="R291" s="33">
        <v>952386</v>
      </c>
      <c r="S291" s="33"/>
      <c r="U291" s="33" t="s">
        <v>10</v>
      </c>
      <c r="Y291" s="33">
        <v>4739580000</v>
      </c>
    </row>
    <row r="292" spans="1:7" ht="46.5">
      <c r="A292" s="34" t="s">
        <v>431</v>
      </c>
      <c r="B292" s="34" t="s">
        <v>327</v>
      </c>
      <c r="C292" s="75" t="s">
        <v>328</v>
      </c>
      <c r="D292" s="52" t="s">
        <v>432</v>
      </c>
      <c r="E292" s="53"/>
      <c r="F292" s="54">
        <f>SUM(F293:F294)</f>
        <v>1161807200</v>
      </c>
      <c r="G292" s="55" t="s">
        <v>7</v>
      </c>
    </row>
    <row r="293" spans="1:7" ht="23.25">
      <c r="A293" s="34" t="s">
        <v>433</v>
      </c>
      <c r="B293" s="34"/>
      <c r="C293" s="35"/>
      <c r="D293" s="65" t="s">
        <v>434</v>
      </c>
      <c r="E293" s="53"/>
      <c r="F293" s="54">
        <v>252750000</v>
      </c>
      <c r="G293" s="55" t="s">
        <v>7</v>
      </c>
    </row>
    <row r="294" spans="1:7" ht="23.25">
      <c r="A294" s="34" t="s">
        <v>435</v>
      </c>
      <c r="B294" s="34"/>
      <c r="C294" s="35"/>
      <c r="D294" s="65" t="s">
        <v>436</v>
      </c>
      <c r="E294" s="53"/>
      <c r="F294" s="54">
        <v>909057200</v>
      </c>
      <c r="G294" s="55" t="s">
        <v>7</v>
      </c>
    </row>
    <row r="295" spans="1:7" ht="46.5" customHeight="1">
      <c r="A295" s="227" t="s">
        <v>437</v>
      </c>
      <c r="B295" s="227" t="s">
        <v>330</v>
      </c>
      <c r="C295" s="228" t="s">
        <v>331</v>
      </c>
      <c r="D295" s="267" t="s">
        <v>438</v>
      </c>
      <c r="E295" s="268"/>
      <c r="F295" s="252">
        <v>99207700</v>
      </c>
      <c r="G295" s="253" t="s">
        <v>7</v>
      </c>
    </row>
    <row r="296" spans="1:7" ht="46.5">
      <c r="A296" s="34" t="s">
        <v>439</v>
      </c>
      <c r="B296" s="34" t="s">
        <v>327</v>
      </c>
      <c r="C296" s="75" t="s">
        <v>328</v>
      </c>
      <c r="D296" s="52" t="s">
        <v>440</v>
      </c>
      <c r="E296" s="53"/>
      <c r="F296" s="54">
        <v>263769500</v>
      </c>
      <c r="G296" s="55" t="s">
        <v>7</v>
      </c>
    </row>
    <row r="297" spans="1:7" ht="46.5">
      <c r="A297" s="34" t="s">
        <v>441</v>
      </c>
      <c r="B297" s="34" t="s">
        <v>327</v>
      </c>
      <c r="C297" s="75" t="s">
        <v>328</v>
      </c>
      <c r="D297" s="52" t="s">
        <v>442</v>
      </c>
      <c r="E297" s="53"/>
      <c r="F297" s="54">
        <v>106000000</v>
      </c>
      <c r="G297" s="55" t="s">
        <v>7</v>
      </c>
    </row>
    <row r="298" spans="1:7" ht="46.5">
      <c r="A298" s="34" t="s">
        <v>443</v>
      </c>
      <c r="B298" s="34" t="s">
        <v>327</v>
      </c>
      <c r="C298" s="75" t="s">
        <v>328</v>
      </c>
      <c r="D298" s="52" t="s">
        <v>444</v>
      </c>
      <c r="E298" s="53"/>
      <c r="F298" s="54">
        <v>2255224600</v>
      </c>
      <c r="G298" s="55" t="s">
        <v>7</v>
      </c>
    </row>
    <row r="299" spans="1:7" ht="46.5">
      <c r="A299" s="260" t="s">
        <v>445</v>
      </c>
      <c r="B299" s="260" t="s">
        <v>324</v>
      </c>
      <c r="C299" s="261" t="s">
        <v>342</v>
      </c>
      <c r="D299" s="269" t="s">
        <v>446</v>
      </c>
      <c r="E299" s="264"/>
      <c r="F299" s="248">
        <v>399000000</v>
      </c>
      <c r="G299" s="249" t="s">
        <v>7</v>
      </c>
    </row>
    <row r="300" spans="1:7" ht="46.5">
      <c r="A300" s="34" t="s">
        <v>447</v>
      </c>
      <c r="B300" s="34" t="s">
        <v>327</v>
      </c>
      <c r="C300" s="75" t="s">
        <v>328</v>
      </c>
      <c r="D300" s="52" t="s">
        <v>448</v>
      </c>
      <c r="E300" s="53"/>
      <c r="F300" s="54">
        <f>SUM(F301:F305)</f>
        <v>9551318000</v>
      </c>
      <c r="G300" s="55" t="s">
        <v>7</v>
      </c>
    </row>
    <row r="301" spans="1:7" ht="23.25">
      <c r="A301" s="34" t="s">
        <v>449</v>
      </c>
      <c r="B301" s="34"/>
      <c r="C301" s="35"/>
      <c r="D301" s="270" t="s">
        <v>450</v>
      </c>
      <c r="E301" s="53"/>
      <c r="F301" s="54">
        <v>1635060000</v>
      </c>
      <c r="G301" s="55" t="s">
        <v>7</v>
      </c>
    </row>
    <row r="302" spans="1:7" ht="23.25">
      <c r="A302" s="34" t="s">
        <v>451</v>
      </c>
      <c r="B302" s="34"/>
      <c r="C302" s="35"/>
      <c r="D302" s="270" t="s">
        <v>452</v>
      </c>
      <c r="E302" s="53"/>
      <c r="F302" s="54">
        <v>4514000000</v>
      </c>
      <c r="G302" s="55" t="s">
        <v>7</v>
      </c>
    </row>
    <row r="303" spans="1:7" ht="23.25">
      <c r="A303" s="34" t="s">
        <v>453</v>
      </c>
      <c r="B303" s="34"/>
      <c r="C303" s="35"/>
      <c r="D303" s="65" t="s">
        <v>454</v>
      </c>
      <c r="E303" s="53"/>
      <c r="F303" s="54">
        <v>3206088000</v>
      </c>
      <c r="G303" s="55" t="s">
        <v>7</v>
      </c>
    </row>
    <row r="304" spans="1:7" ht="23.25">
      <c r="A304" s="34" t="s">
        <v>455</v>
      </c>
      <c r="B304" s="34"/>
      <c r="C304" s="35"/>
      <c r="D304" s="65" t="s">
        <v>456</v>
      </c>
      <c r="E304" s="53"/>
      <c r="F304" s="54">
        <v>150000000</v>
      </c>
      <c r="G304" s="55" t="s">
        <v>7</v>
      </c>
    </row>
    <row r="305" spans="1:7" ht="23.25">
      <c r="A305" s="34" t="s">
        <v>457</v>
      </c>
      <c r="B305" s="34"/>
      <c r="C305" s="35"/>
      <c r="D305" s="65" t="s">
        <v>458</v>
      </c>
      <c r="E305" s="53"/>
      <c r="F305" s="54">
        <v>46170000</v>
      </c>
      <c r="G305" s="55" t="s">
        <v>7</v>
      </c>
    </row>
    <row r="306" spans="1:7" ht="46.5">
      <c r="A306" s="34" t="s">
        <v>459</v>
      </c>
      <c r="B306" s="34" t="s">
        <v>327</v>
      </c>
      <c r="C306" s="75" t="s">
        <v>328</v>
      </c>
      <c r="D306" s="52" t="s">
        <v>460</v>
      </c>
      <c r="E306" s="53"/>
      <c r="F306" s="54">
        <v>133470000</v>
      </c>
      <c r="G306" s="55" t="s">
        <v>7</v>
      </c>
    </row>
    <row r="307" spans="1:7" ht="46.5">
      <c r="A307" s="34" t="s">
        <v>461</v>
      </c>
      <c r="B307" s="34" t="s">
        <v>327</v>
      </c>
      <c r="C307" s="75" t="s">
        <v>328</v>
      </c>
      <c r="D307" s="52" t="s">
        <v>462</v>
      </c>
      <c r="E307" s="53"/>
      <c r="F307" s="64">
        <v>3000000</v>
      </c>
      <c r="G307" s="55" t="s">
        <v>7</v>
      </c>
    </row>
    <row r="308" spans="1:7" ht="46.5">
      <c r="A308" s="34" t="s">
        <v>463</v>
      </c>
      <c r="B308" s="34" t="s">
        <v>327</v>
      </c>
      <c r="C308" s="75" t="s">
        <v>328</v>
      </c>
      <c r="D308" s="52" t="s">
        <v>464</v>
      </c>
      <c r="E308" s="53"/>
      <c r="F308" s="64">
        <v>78000000</v>
      </c>
      <c r="G308" s="55" t="s">
        <v>7</v>
      </c>
    </row>
    <row r="309" spans="1:7" ht="46.5">
      <c r="A309" s="34" t="s">
        <v>465</v>
      </c>
      <c r="B309" s="34" t="s">
        <v>327</v>
      </c>
      <c r="C309" s="75" t="s">
        <v>328</v>
      </c>
      <c r="D309" s="52" t="s">
        <v>466</v>
      </c>
      <c r="E309" s="53"/>
      <c r="F309" s="64">
        <v>4000000</v>
      </c>
      <c r="G309" s="55" t="s">
        <v>7</v>
      </c>
    </row>
    <row r="310" spans="1:7" ht="8.25" customHeight="1">
      <c r="A310" s="66"/>
      <c r="B310" s="66"/>
      <c r="C310" s="67"/>
      <c r="D310" s="271"/>
      <c r="E310" s="272"/>
      <c r="F310" s="273"/>
      <c r="G310" s="274"/>
    </row>
  </sheetData>
  <sheetProtection/>
  <mergeCells count="2">
    <mergeCell ref="A1:G1"/>
    <mergeCell ref="F3:G3"/>
  </mergeCells>
  <printOptions horizontalCentered="1"/>
  <pageMargins left="0.31496062992125984" right="0.31496062992125984" top="0.4724409448818898" bottom="0.3937007874015748" header="0.31496062992125984" footer="0.31496062992125984"/>
  <pageSetup horizontalDpi="600" verticalDpi="600" orientation="landscape" paperSize="132" scale="68" r:id="rId1"/>
  <rowBreaks count="8" manualBreakCount="8">
    <brk id="33" max="255" man="1"/>
    <brk id="62" max="255" man="1"/>
    <brk id="171" max="255" man="1"/>
    <brk id="203" max="255" man="1"/>
    <brk id="230" max="255" man="1"/>
    <brk id="253" max="255" man="1"/>
    <brk id="283" max="255" man="1"/>
    <brk id="2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</dc:creator>
  <cp:keywords/>
  <dc:description/>
  <cp:lastModifiedBy>JanJa</cp:lastModifiedBy>
  <dcterms:created xsi:type="dcterms:W3CDTF">2013-11-05T08:27:44Z</dcterms:created>
  <dcterms:modified xsi:type="dcterms:W3CDTF">2013-11-05T08:28:23Z</dcterms:modified>
  <cp:category/>
  <cp:version/>
  <cp:contentType/>
  <cp:contentStatus/>
</cp:coreProperties>
</file>